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U:\Grants &amp; Partnerships\2021-22\(4) Mar 2022\"/>
    </mc:Choice>
  </mc:AlternateContent>
  <xr:revisionPtr revIDLastSave="0" documentId="13_ncr:1_{274747A6-64EF-467B-9F19-B632822412EE}" xr6:coauthVersionLast="47" xr6:coauthVersionMax="47" xr10:uidLastSave="{00000000-0000-0000-0000-000000000000}"/>
  <bookViews>
    <workbookView xWindow="-108" yWindow="-108" windowWidth="23256" windowHeight="12576" tabRatio="678" activeTab="1" xr2:uid="{00000000-000D-0000-FFFF-FFFF00000000}"/>
  </bookViews>
  <sheets>
    <sheet name="Appendix 1 Partnership Register" sheetId="1" r:id="rId1"/>
    <sheet name="Appendix 2 Grants Register" sheetId="2" r:id="rId2"/>
  </sheets>
  <definedNames>
    <definedName name="_xlnm._FilterDatabase" localSheetId="0" hidden="1">'Appendix 1 Partnership Register'!$A$4:$F$4</definedName>
    <definedName name="_xlnm._FilterDatabase" localSheetId="1" hidden="1">'Appendix 2 Grants Register'!$A$4:$I$69</definedName>
    <definedName name="_xlnm.Print_Titles" localSheetId="0">'Appendix 1 Partnership Register'!$4:$4</definedName>
    <definedName name="_xlnm.Print_Titles" localSheetId="1">'Appendix 2 Grants Register'!$4:$4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9" i="2" l="1"/>
  <c r="G119" i="2" l="1"/>
  <c r="G139" i="2"/>
  <c r="G123" i="2"/>
  <c r="G118" i="2"/>
  <c r="G135" i="2"/>
  <c r="G144" i="2"/>
  <c r="G163" i="2"/>
  <c r="G168" i="2"/>
  <c r="G141" i="2"/>
  <c r="G138" i="2"/>
  <c r="G134" i="2"/>
  <c r="G152" i="2"/>
  <c r="G150" i="2"/>
  <c r="G136" i="2"/>
  <c r="G153" i="2"/>
  <c r="G157" i="2"/>
  <c r="G158" i="2"/>
  <c r="G164" i="2"/>
  <c r="G140" i="2"/>
  <c r="G137" i="2"/>
  <c r="G147" i="2"/>
  <c r="G143" i="2"/>
  <c r="G125" i="2"/>
  <c r="G124" i="2"/>
  <c r="G116" i="2"/>
  <c r="G112" i="2"/>
  <c r="G49" i="2" l="1"/>
  <c r="G59" i="2" l="1"/>
</calcChain>
</file>

<file path=xl/sharedStrings.xml><?xml version="1.0" encoding="utf-8"?>
<sst xmlns="http://schemas.openxmlformats.org/spreadsheetml/2006/main" count="1097" uniqueCount="613">
  <si>
    <t>Partnership Name [Registration*]</t>
  </si>
  <si>
    <t>Activities</t>
  </si>
  <si>
    <t>Deliverables &amp; Outcomes</t>
  </si>
  <si>
    <t>Service Area</t>
  </si>
  <si>
    <t>Date Partnership Formed</t>
  </si>
  <si>
    <t>White Cliffs and Romney Marsh Countryside Partnerships
[DDC Lead Authority]</t>
  </si>
  <si>
    <t>Ongoing</t>
  </si>
  <si>
    <t>Kent Connects
[KCC Organised]</t>
  </si>
  <si>
    <t>Provision of shared network for local government in Kent</t>
  </si>
  <si>
    <t>Legal and Democratic Services</t>
  </si>
  <si>
    <t>BOSCO (Boulogne and Shepway Co-Operation)
[TBC (French legal entity)]</t>
  </si>
  <si>
    <t>Transfrontier association between Boulogne and Shepway</t>
  </si>
  <si>
    <t xml:space="preserve">Meets priorities set out in CSP partnership plan, to include:- ASB/Substance misuse projects, Domestic abuse initiatives, tackling Envirocrime. </t>
  </si>
  <si>
    <t>Communities</t>
  </si>
  <si>
    <t>1998/9</t>
  </si>
  <si>
    <t>Ongoing (statutory duty)</t>
  </si>
  <si>
    <t>Kent Resource Partnership (including Kent Waste Forum)
[County &amp; Districts]</t>
  </si>
  <si>
    <t>Improve waste management across Kent.</t>
  </si>
  <si>
    <t xml:space="preserve">Management of the waste, recycling and street cleansing contract. </t>
  </si>
  <si>
    <t>East Kent Audit Partnership
[DDC Lead Authority]</t>
  </si>
  <si>
    <t xml:space="preserve">Internal audit services. </t>
  </si>
  <si>
    <t>Finance</t>
  </si>
  <si>
    <t xml:space="preserve">Grant to local home improvement agency  to support repairs and other minor improvement works to vulnerable households. </t>
  </si>
  <si>
    <t>* Company/Charity Registration if applicable</t>
  </si>
  <si>
    <t>Kent Wildlife Trust (Romney Warren Country Park)
[Reg. charity No: 239992]</t>
  </si>
  <si>
    <t>Strategic Operations</t>
  </si>
  <si>
    <t>End Date/ Review Date</t>
  </si>
  <si>
    <t xml:space="preserve">Grant to support the Romney Marsh Visitor Centre and Romney Warren Country Park </t>
  </si>
  <si>
    <t xml:space="preserve">Working with people to maintain and improve key areas/Conservation  - Folkestone Downs and Warren, Dungeness, Romney Warren etc </t>
  </si>
  <si>
    <t>FOLKESTONE &amp; HYTHE
DISTRICT COUNCIL</t>
  </si>
  <si>
    <t>FOLKESTONE &amp; HYTHE 
DISTRICT COUNCIL</t>
  </si>
  <si>
    <t>Grant Recipient [Registration*]</t>
  </si>
  <si>
    <t>Start Date</t>
  </si>
  <si>
    <t>End Date/Review Date</t>
  </si>
  <si>
    <t>Decision Number</t>
  </si>
  <si>
    <t xml:space="preserve">Economic Development </t>
  </si>
  <si>
    <t>Tourism Services</t>
  </si>
  <si>
    <t>Economic Development</t>
  </si>
  <si>
    <t>Housing Services</t>
  </si>
  <si>
    <t>Grounds Maintenance</t>
  </si>
  <si>
    <t>Folkestone Festivals</t>
  </si>
  <si>
    <t xml:space="preserve">Bandstand entertainment. </t>
  </si>
  <si>
    <t>Coastal Park Amphitheatre Entertainment</t>
  </si>
  <si>
    <t>Sports Development</t>
  </si>
  <si>
    <t>Kent Sports &amp; Physical Activities Service (County Sports Partnership)
[KCC]</t>
  </si>
  <si>
    <t xml:space="preserve">County Sports Partnerships - match funding from Sports England in order to support coaching and sports promotion activities. </t>
  </si>
  <si>
    <t>Form and attract Partnership funding - enables sports clubs to be offered courses at discounted rates</t>
  </si>
  <si>
    <t>April each year</t>
  </si>
  <si>
    <t>To assist sports clubs and individuals to achieve sporting excellence</t>
  </si>
  <si>
    <t>Framework for Community and School Sports</t>
  </si>
  <si>
    <t>Folkestone Sports Centre Trust
[Reg Charity No: 308189]</t>
  </si>
  <si>
    <t xml:space="preserve">Sports centre. </t>
  </si>
  <si>
    <t>Original Grant was for the swimming pool - the trust now allocate it as they require</t>
  </si>
  <si>
    <t>Culture &amp; Heritage</t>
  </si>
  <si>
    <t>Arts organisation promoting creativity</t>
  </si>
  <si>
    <t xml:space="preserve">Support for local music venue. </t>
  </si>
  <si>
    <t>Fountain maintenance.</t>
  </si>
  <si>
    <t>Other</t>
  </si>
  <si>
    <t>Community advice and support.</t>
  </si>
  <si>
    <t>Hours open. Breadth of subjects dealt with. Number of customers.</t>
  </si>
  <si>
    <t>Folkestone Rainbow Centre
[Reg Company No: 4318070]
[Reg Charity No: 1096570]</t>
  </si>
  <si>
    <t>Supporting individuals and families in need through crisis</t>
  </si>
  <si>
    <t>Homeless help</t>
  </si>
  <si>
    <t>Academy FM Folkestone
[Reg Charity No: 1137248]</t>
  </si>
  <si>
    <t>promoting community development and citizenship for the benefit of Folkestone &amp; surrounding area through community radio</t>
  </si>
  <si>
    <t>Supporting local communities on projects through radio and media and promoting community events et.</t>
  </si>
  <si>
    <t>Volunteer Network Support</t>
  </si>
  <si>
    <t>Coordination of 4 volunteer network forums pa</t>
  </si>
  <si>
    <t>Ward Budget Grants</t>
  </si>
  <si>
    <t>One-Off Grant</t>
  </si>
  <si>
    <t>Organisation Activities</t>
  </si>
  <si>
    <t>Folkestone Community Works  † (EU ESIF funded)</t>
  </si>
  <si>
    <t>To support the creation, organisation and management of social enterprises and small enterprises; and to develop a way of making this sustainable by creating jobs and skills, to support in the regeneration of deprived areas in Kent</t>
  </si>
  <si>
    <t>Procurement of sound, lighting, projector equipment to support delivery of Prescient Pool</t>
  </si>
  <si>
    <t>Develop backend CRM system, web development of solicitor portal, marketing development</t>
  </si>
  <si>
    <t>Purchase and refurbish a bus for catering events</t>
  </si>
  <si>
    <t>an independent, cross-disciplinary and experimental platform for the production, exchange and distribution of the visual arts, installation art, architecture, design and performance (SME)</t>
  </si>
  <si>
    <t>Event Catering (SME)</t>
  </si>
  <si>
    <t>Plan with Care is care, finance and wellbeing planning company working with older people, their families, and representatives to improve their wellbeing (SME)</t>
  </si>
  <si>
    <t>Delivery of 6 free community group training sessions</t>
  </si>
  <si>
    <t xml:space="preserve">* Company/Charity Registration if applicable
</t>
  </si>
  <si>
    <t>Strategy / Communities</t>
  </si>
  <si>
    <t>Red Zebra Community Solutions
[Reg Company No: 07596275]
[Reg Charity No: 1145674]</t>
  </si>
  <si>
    <t>East Kent Waste Partnership incorporating Joint Working Agreement
[Joint Partnership - KCC, FHDC and DDC]</t>
  </si>
  <si>
    <t>Parish Council</t>
  </si>
  <si>
    <t>Shepway Citizens Advice Bureau
[Reg Company No: 5063463]
[Reg Charity No: 1102964]</t>
  </si>
  <si>
    <t>Folkestone &amp; Hythe Community Safety Partnership
[FHDC Accountable Body]</t>
  </si>
  <si>
    <t>SE Migration Partnership</t>
  </si>
  <si>
    <t>To cascade details of asylum seeker and migration issues facing the County and Districts. To work together on relevant protocols where needed.</t>
  </si>
  <si>
    <t>Policy and Strategy</t>
  </si>
  <si>
    <t>Property refit - to provide food hall and production kitchen capacity</t>
  </si>
  <si>
    <t>Dymchurch Parish Council</t>
  </si>
  <si>
    <t>Improvements to upgrade the car park</t>
  </si>
  <si>
    <t>L&amp;B Restaurant Group Ltd                                     [Reg Company No: 12176953]</t>
  </si>
  <si>
    <t>Local restaurant providing outstanding service and present the best meals using local seasonal produce</t>
  </si>
  <si>
    <t>Installation of an Escape Room</t>
  </si>
  <si>
    <t>Rennies Seaside Modern</t>
  </si>
  <si>
    <t>Shop frontage repairs</t>
  </si>
  <si>
    <t>Complete shop refit both internal and external</t>
  </si>
  <si>
    <t>The Folkestone Leas Lift Company C.I.C                                                                       [Reg Company No: 11145968]</t>
  </si>
  <si>
    <t>is a dynamic company who intend to bring new life back into the Leas Lift with their engineering, marketing and finance skills</t>
  </si>
  <si>
    <t>Specialists in british art &amp; design of the 20C</t>
  </si>
  <si>
    <t>Supplier for all your made to measure blind requirements in Kent. Roller Blinds, Vertical Blinds, Venetian Blinds, Roman Blind, Pleated Blinds, Intu beadfit blinds.</t>
  </si>
  <si>
    <t>C/19/057</t>
  </si>
  <si>
    <t>C/19/077</t>
  </si>
  <si>
    <t>Strategy &amp; Policy / Communities</t>
  </si>
  <si>
    <t xml:space="preserve">Strategy &amp; Policy </t>
  </si>
  <si>
    <t>Housing</t>
  </si>
  <si>
    <t>Support for SMEs, self-employment and business start-ups offering business support guidance</t>
  </si>
  <si>
    <t>FHDC contribution (&gt;£5000)</t>
  </si>
  <si>
    <t>New Nuclear Local Authorities Group (NNLAG)</t>
  </si>
  <si>
    <t>Group membership fee</t>
  </si>
  <si>
    <t>Nuclear Legacy Local Authorities Forum (NuLeAF)</t>
  </si>
  <si>
    <t>Ongoing (Annual - Apr)</t>
  </si>
  <si>
    <t>FHDC contribution (&gt;£500)</t>
  </si>
  <si>
    <t>Provision of Cambridge Model tourism data for district</t>
  </si>
  <si>
    <t>Direct contribution to EXPERIENCE interreg project</t>
  </si>
  <si>
    <t>Public houses and bar  (SME)</t>
  </si>
  <si>
    <t>Purchase of equipment to support development of inhose community space and events</t>
  </si>
  <si>
    <t xml:space="preserve"> A fundraising group that aims to offer a range of diverse and inclusive books to local schools and libraries</t>
  </si>
  <si>
    <t>Scout group serving children from the local community</t>
  </si>
  <si>
    <t>Saltwood Parish Council</t>
  </si>
  <si>
    <t>District High Street Funds / Re-Opening High Street Safely Funds</t>
  </si>
  <si>
    <t>Books for Change</t>
  </si>
  <si>
    <t>2021/22</t>
  </si>
  <si>
    <t>WB2122 006</t>
  </si>
  <si>
    <t>WB2122 009</t>
  </si>
  <si>
    <t>WB2122 012</t>
  </si>
  <si>
    <t>Funds towards replacement cladding, guttering and doors - New cladding to the entire building,
replacement facia and guttering and a new secure door to the main entrance.</t>
  </si>
  <si>
    <t>WB2122 002, 007 &amp; 008</t>
  </si>
  <si>
    <t>Devise and manage arts and heritage projects.</t>
  </si>
  <si>
    <t>Funds towards voicing the Past - Updating computer equipment, Project management/admin and
publicity (including making an online presentation)</t>
  </si>
  <si>
    <t xml:space="preserve">Funds towards Summer Uniform for Volunteers in the Community Donation Station. </t>
  </si>
  <si>
    <t xml:space="preserve">United Response is a national charity that works with adults and young people with learning disabilities, mental health needs or physical disabilities. </t>
  </si>
  <si>
    <t xml:space="preserve">WB2122 003, 004 &amp; 005 </t>
  </si>
  <si>
    <t xml:space="preserve">Bread &amp; Goose create engaging theatrical journeys through surprising spaces.  Our work is curious, playful, thought-provoking, and directly relates to the environment and community where it is performed. </t>
  </si>
  <si>
    <t>Funds towards installation of a community defibrillator in a redundant telephone kiosk adjacent to Saltwood Village Green</t>
  </si>
  <si>
    <t>Folkestone based construction company</t>
  </si>
  <si>
    <t>Purchase of equipment and training to assist in the moving of materials across a construction site</t>
  </si>
  <si>
    <t>Advertising agencies</t>
  </si>
  <si>
    <t>Purchase office items to support the growth of The Spark Agency including employment of new staff</t>
  </si>
  <si>
    <t>Is an independent coffee house</t>
  </si>
  <si>
    <t>Purchase of a new coffee machine and grinder for the purpose of testing and training a new product</t>
  </si>
  <si>
    <t xml:space="preserve">Plumbing, heat and air-conditioning installation </t>
  </si>
  <si>
    <t>New offices require completion, security to the internal store needs improving and a covered outside store area needs creating to enable the business to expand further</t>
  </si>
  <si>
    <t>They operate through growing, cooking and sharing food, developing research and artistic projects which explore, expand, dream and share knowledge</t>
  </si>
  <si>
    <t>Purchase of items for the Locavore Garden by creating safe outdoor learning and events space for school students, existing volunteers and the wider community</t>
  </si>
  <si>
    <t>Operation of sports facilities (Three Hills Sports Park)</t>
  </si>
  <si>
    <t>The Folkestone Leas Lift (Leas Lif Lockout) C.I.C.
[Reg Company No: 12774092]</t>
  </si>
  <si>
    <t>Aim to deliver a number of escape rooms and an exhibition space as a means to raise on-going funds for the Folkestone Leas Lift, a heritage asset at risk</t>
  </si>
  <si>
    <t>Purchase items as part of the Escape Room installation</t>
  </si>
  <si>
    <t>Spice Queen Limited
[Reg Company No: 07565411]</t>
  </si>
  <si>
    <t>Production of food demonstrations, educational content and cookery classes.  Also involved with concept creation around cooking</t>
  </si>
  <si>
    <t>Purchase of equipment to support cooking demonstrations</t>
  </si>
  <si>
    <t>Kai's Foods Limited
[Reg Company No: 05501617]</t>
  </si>
  <si>
    <t>Provide catering facilities for aspiring entrepreneurs, start-ups by offering access to kitchen facilities</t>
  </si>
  <si>
    <t>Purchase of equipment to support food manufacture</t>
  </si>
  <si>
    <t>Buckle Up Films Limited
[Reg Company No: 10343291]</t>
  </si>
  <si>
    <t>Video production activities</t>
  </si>
  <si>
    <t>Creation of UK travel video cannel by purchasing equipment to enable smooth footage to be taken and edited</t>
  </si>
  <si>
    <t>Construction and repurpose buildings to support regeneration of areas</t>
  </si>
  <si>
    <t>Refurbishment of 16 Bouverie Place to create modern flexible office space</t>
  </si>
  <si>
    <t>NIC Instruments Limited
[Reg Company No: 05501617]</t>
  </si>
  <si>
    <t>Manufacture and design of specialist equipment</t>
  </si>
  <si>
    <t>Purchase item to support business growth</t>
  </si>
  <si>
    <t>Pilates and well being studios in Folkestone</t>
  </si>
  <si>
    <t>2020/21</t>
  </si>
  <si>
    <t>On-Off Grant</t>
  </si>
  <si>
    <t xml:space="preserve">Retail clothing shop </t>
  </si>
  <si>
    <t xml:space="preserve">The Chambers </t>
  </si>
  <si>
    <t xml:space="preserve">Café &amp; entertainment venue </t>
  </si>
  <si>
    <t xml:space="preserve">Restaurant </t>
  </si>
  <si>
    <t xml:space="preserve">Lucky Chip Restaurant </t>
  </si>
  <si>
    <t xml:space="preserve">Studio Six Dance School </t>
  </si>
  <si>
    <t xml:space="preserve">Dance Studios </t>
  </si>
  <si>
    <t>Chichester Memorial Hall                                [Reg Charity No: 802173]</t>
  </si>
  <si>
    <t xml:space="preserve">Comminity Hall </t>
  </si>
  <si>
    <t xml:space="preserve">Swan Hotel premises </t>
  </si>
  <si>
    <t xml:space="preserve">Retail Jewellery shop </t>
  </si>
  <si>
    <t xml:space="preserve">Retail Hardware store </t>
  </si>
  <si>
    <t xml:space="preserve">White Cliffs Community Rail Partnership </t>
  </si>
  <si>
    <t>Visit Kent microsite licence, support and hosting fee</t>
  </si>
  <si>
    <t>Support in promoting Folkestone as a visitor destination</t>
  </si>
  <si>
    <t>Free entertainment for Folkestone Residents. 10 Performances per year.</t>
  </si>
  <si>
    <t>Free entertainment for Folkestone Residents. 3 Performances per year.</t>
  </si>
  <si>
    <t>Working fountain at the harbour for the residents of Folkestone</t>
  </si>
  <si>
    <t>December each year</t>
  </si>
  <si>
    <t>£13,000
(for IDVA provision and small project contributions inc DHR)</t>
  </si>
  <si>
    <t>The EKWHIP ensures that population data drives activity in a consistent manner across EK Districts and pooled knowlede and funding can be used to address health and wellbeing issues across the EK area. The EKWHIP is now a task and finish group under the East Kent ICP (integrated Care partneship- which is currently undergoing restrucure based on new legislation)</t>
  </si>
  <si>
    <t xml:space="preserve">EKWHIP - East kent Wellbeing and Health Improvement Partnership </t>
  </si>
  <si>
    <t>F&amp;H Local Children's Partnership Group - (LCPG) Led by KCC</t>
  </si>
  <si>
    <t>Addressing health  and other issues amongst 0-18yrs olds in the Folkestone &amp; Hythe District area</t>
  </si>
  <si>
    <t>To ensure the VCS is supported consistently across Districts and to ensure closer partnership working.</t>
  </si>
  <si>
    <t>Strategy and Policy / CHIEF EXECUTIVE</t>
  </si>
  <si>
    <t>WB2122 013</t>
  </si>
  <si>
    <t>WB2122 015</t>
  </si>
  <si>
    <t>WB2122 014</t>
  </si>
  <si>
    <t>WB2122 018</t>
  </si>
  <si>
    <t>WB2122 017</t>
  </si>
  <si>
    <t>WB2122 016</t>
  </si>
  <si>
    <t>WB2122 029</t>
  </si>
  <si>
    <t>WB2122 054</t>
  </si>
  <si>
    <t>WB2122 064</t>
  </si>
  <si>
    <t>WB2122 066</t>
  </si>
  <si>
    <t>Post Lockdown Fun Day September</t>
  </si>
  <si>
    <t>Stelling Minnis Parish Council</t>
  </si>
  <si>
    <t>Folkestone Performing Arts Centre</t>
  </si>
  <si>
    <t>WB2122 065</t>
  </si>
  <si>
    <t>WB2122 070</t>
  </si>
  <si>
    <t>Hythe Town Concert Band</t>
  </si>
  <si>
    <t>Lympne Playing Field &amp; Village Hall [Reg Charity No: 1178573]</t>
  </si>
  <si>
    <t>Manage the Village Hall and Playing Field in the Parish of Lympne in Kent. The facilities are provided for the benefit of all residents of the Parish for their benefit with no groups excluded, for leisure and recreational purposes for all ages with the object of improving the conditions of life of the said inhabitants.</t>
  </si>
  <si>
    <t>Funds towards playing field development</t>
  </si>
  <si>
    <t xml:space="preserve">FYP provides high quality provisions for young people aged 11 - 25 years. Facilities include traditional youth clubs, outdoor detached work and mentoring. </t>
  </si>
  <si>
    <t xml:space="preserve"> Funds towards the hiring of the community hall at Hawkinge Community centre to run The Bank Youth Club</t>
  </si>
  <si>
    <t>WB2122 047, 048, 049 &amp; 050</t>
  </si>
  <si>
    <t>The Loft - Funds towards an Xbox series x gaming system, controller and 5 games.</t>
  </si>
  <si>
    <t>Provision and maintenance of buildings and grounds at Oaklands, Stade Street, Hythe for the purpose of local council offices, local history room, museum, art, culture,sport and recreation.</t>
  </si>
  <si>
    <t>Funds toward a memorial bench to commemorate 100th year anniversary of the armed forces community for the residents to enjoy</t>
  </si>
  <si>
    <t>Provides local events of interest to the population such as guided walks, research , lectures and exhibitions relevant to the history of the town and area.</t>
  </si>
  <si>
    <t xml:space="preserve">Funds towards printing and laminating of posters of historic buildings of Hythe. To be displayed publicly during the Heritage Hythe project week. </t>
  </si>
  <si>
    <t>WB2122 022 &amp; 027</t>
  </si>
  <si>
    <t>Go Folkestone and the Plimsoll Group</t>
  </si>
  <si>
    <t>Funds towards the Plimsoll Mural</t>
  </si>
  <si>
    <t>Promoting all that is good in Folkestone, encouraging and supporting realistic initiatives, discussing problems and seeking to help people work together for the best future of the town.</t>
  </si>
  <si>
    <t xml:space="preserve">Funds towards purchase and installation of 6m community flag pole. </t>
  </si>
  <si>
    <t>WB2122 023 &amp; 024</t>
  </si>
  <si>
    <t>Funds towards MUGA (multi use games area)</t>
  </si>
  <si>
    <t>Primary School</t>
  </si>
  <si>
    <t xml:space="preserve">Strange Cargo is a multi discipline arts company whose core values of access, participation and excellence support a diverse programme of unique projects with social engagement and community development as integral elements. </t>
  </si>
  <si>
    <t>Funds towards Charivari Day 2021 - Charivari Day will be a picnic on The Leas on Saturday 31st
July, with live music on the bandstand, drumming bands and a DJ.</t>
  </si>
  <si>
    <t>Everywhere Means Something to Someone – people’s guidebook to the Romney Marsh - Funds towards the graphic design costs of the 600 page people’s guidebook to Romney Marsh</t>
  </si>
  <si>
    <t>WB2122 010 &amp; 011</t>
  </si>
  <si>
    <t>Funds towards pre-school book donation - Selection of picture books for local voluntary playgroups,
toddler groups, nurseries and Women’s Refuge that are inclusive and present positive images of diversity.</t>
  </si>
  <si>
    <t>WB2122 032, 033, 034, 035 &amp; 036</t>
  </si>
  <si>
    <t>To deliver a platform for first-class performing arts, education, professional development and empowerment skills training to grow the local community.</t>
  </si>
  <si>
    <t>Funds towards The Folkestone Performing Arts Centre Summer School Project: - Plastic on our
Beaches &amp; in our Seas</t>
  </si>
  <si>
    <t>Funds towards Voicing the Past - Updating computer equipment, Project management/admin and publicity ( including making an online presentation).</t>
  </si>
  <si>
    <t>Non profit community interest company based in Folkestone but working on projects all over Kent</t>
  </si>
  <si>
    <t>WB2122 042, 043, 044, 045 &amp; 046</t>
  </si>
  <si>
    <t>Baptist Church</t>
  </si>
  <si>
    <t>WB2122 001 &amp; 051</t>
  </si>
  <si>
    <t>Funds towards purchase of a new dishwasher</t>
  </si>
  <si>
    <t>Day Centre for people over 55 on the Romney Marsh Providing health and well-being services including chiropody clinics; hearing clinics; rehabilitation support; NHS clinics fitness classes; hairdressing, catering and community meals; home support; information and advice; transport; activities and events</t>
  </si>
  <si>
    <t>WB2122 031 &amp; 053</t>
  </si>
  <si>
    <t xml:space="preserve">Funds towards Gateway to Our Past - Folkestone’s local history told by young people using a variety of different art forms, including digital, visual, and auditory storytelling techniques.
</t>
  </si>
  <si>
    <t xml:space="preserve">Digital Interactive Performance company based in Kent. </t>
  </si>
  <si>
    <t>WB2122 052, 056, 057, 058 &amp; 059</t>
  </si>
  <si>
    <t>Funds towards Light Up New Romney Community Lantern Parade 2021 - Willow withies, tissue paper, PVA
glue, masking tape and LED lights for use in the free workshops to make lanterns with
community groups and individuals ahead of the parade.</t>
  </si>
  <si>
    <t xml:space="preserve">Light Up New Romney Community Lantern Parade 2021 </t>
  </si>
  <si>
    <t>A community festive lantern parade</t>
  </si>
  <si>
    <t>Funds towards diversity and inclusion workshops as part of a focused week of activities.
The aim being to encourage acceptance, empathy and understanding towards others; and to promote community cohesion.</t>
  </si>
  <si>
    <t xml:space="preserve">Primary and secondary education </t>
  </si>
  <si>
    <t>WB2122 026, 055, 060, 061, 062, 063 &amp; 069</t>
  </si>
  <si>
    <t>Funds towards costs related to the administration of a community fund raising fete for local causes including printing of posters and fliers, banners, t-shirts for administration staff, refreshments, sanitizing gels, council application form and electricity costs</t>
  </si>
  <si>
    <t>Bayle Residents Association</t>
  </si>
  <si>
    <t>Community group seeking to improve the Bayle area in Folkestone</t>
  </si>
  <si>
    <t>Funds towards new cladding to the entire building, replacement facia and guttering and a new secure
door to the main entrance.</t>
  </si>
  <si>
    <t>Litter Picking Watch Romney Marsh</t>
  </si>
  <si>
    <t>Litter Picking Community Action Group</t>
  </si>
  <si>
    <t>Funding towards the purchase of litter picking equipment, for our ever increasing membership and needed for our organised litter picks/beach cleans.</t>
  </si>
  <si>
    <t xml:space="preserve">Community band contributing to many local events, civil functions and services. </t>
  </si>
  <si>
    <t>Funds towards replacement roof for Hythe Town Concert Band’s hut, used to store the band’s music library, some instruments, and equipment such as event music stands and banners.</t>
  </si>
  <si>
    <t>Funds towards CPR Adult manikin Training/ Mini AED training</t>
  </si>
  <si>
    <t>1st Lydd Scout Group
[Reg Charity No: 303411]</t>
  </si>
  <si>
    <t>1st Cheriton Scout Group
[Reg Charity No: 303384]</t>
  </si>
  <si>
    <t>Turner Schools
[Reg Company No: 10084743]</t>
  </si>
  <si>
    <t>Cybersaur Arts Ltd
[Reg Company No: 13354948]</t>
  </si>
  <si>
    <t>Romney Marsh Community Hub
[Reg Charity No: 1093388]</t>
  </si>
  <si>
    <t>Folkestone Baptist Church
[Reg Charity No: 1142068]</t>
  </si>
  <si>
    <t>FYP (For Young People)
[Reg Charity No: 1170456]</t>
  </si>
  <si>
    <t>Pavement Pounders Community Interest Company
[Reg Company No: 7209832]</t>
  </si>
  <si>
    <t>The Hythe Civic Society
[Reg Charity No: 283177]</t>
  </si>
  <si>
    <t>Davis Oaklands Charitable Gift
[Reg Charity No: 209620]</t>
  </si>
  <si>
    <t>Funds towards The Bank and Bank Detached Project – for PPE to be able to continue to run the groups we work with plus 2 console games for the youth club.</t>
  </si>
  <si>
    <t>Pavement Pounders
[Reg Company No: 07209832]</t>
  </si>
  <si>
    <t>United Response - The Community Donation Station
[Reg Charity No: 265249]</t>
  </si>
  <si>
    <t>Bread &amp; Goose CIC
[Reg Company No: 08767469]</t>
  </si>
  <si>
    <t>WB2122 025 &amp; 071</t>
  </si>
  <si>
    <t>Church hall</t>
  </si>
  <si>
    <t>WB2122 072</t>
  </si>
  <si>
    <t xml:space="preserve">Funds towards Books For Change - Little Free Library at Martello Primary School
</t>
  </si>
  <si>
    <t>WB2122 073 &amp; 076</t>
  </si>
  <si>
    <t>Funds towards resurfacing of court surfaces</t>
  </si>
  <si>
    <t>WB2122 074 &amp; 075</t>
  </si>
  <si>
    <t>Community tennis club</t>
  </si>
  <si>
    <t xml:space="preserve">Provides local events of interest to the population such as guided walks, research , lectures and exhibitions relevant to the history of the town and area. </t>
  </si>
  <si>
    <t>WB2122 077</t>
  </si>
  <si>
    <t>Dymchurch Players</t>
  </si>
  <si>
    <t>WB2122 078</t>
  </si>
  <si>
    <t>Amateur dramatics group</t>
  </si>
  <si>
    <t>Village hall used by community groups and local residents</t>
  </si>
  <si>
    <t>Funds towards removal of two large trees at the back of the hall so that renovation/demolition can begin</t>
  </si>
  <si>
    <t>Funds towards plants – the sensory bed at Oaklands was planted in the late 1990’s and has received no major overhaul since then. The project seeks to replace overgrown and missing and plants to restore it to its former glory</t>
  </si>
  <si>
    <t>Funds towards refreshing the costumes for junior members for wear when performing pantomime</t>
  </si>
  <si>
    <t>Funds towards the refurbishment of the disabled toilet</t>
  </si>
  <si>
    <t>WB2122 079</t>
  </si>
  <si>
    <t>WB2122 067, 080 &amp; 092</t>
  </si>
  <si>
    <t>To promote the care, maintenance and preservation of the fabric, fittings, organ, bells, ornaments, furniture, documents, monuments, yew tree, grounds and boundary wall of St. Nicholas Church</t>
  </si>
  <si>
    <t>WB2122 081</t>
  </si>
  <si>
    <t>WB2122 082 &amp; 086</t>
  </si>
  <si>
    <t>FOLS meet throughout the year to plan events to bring the school together as a community whilst raising funds for those 'little' extras that enhance our children’s' learning.</t>
  </si>
  <si>
    <t>Funds towards Sensory room and Sensory garden - The sensory room plus garden are in desperate need of renovating, as well as new sensory items, seating and plants to create calm areas for all children</t>
  </si>
  <si>
    <t>CARM’s mission is to support people living on Romney Marsh and its surrounding rural areas who are socially isolated</t>
  </si>
  <si>
    <t>Funds towards a Christmas dinner for Lydd Meeting Point
members and helpers</t>
  </si>
  <si>
    <t>WB2122 083</t>
  </si>
  <si>
    <t>WB2122 084</t>
  </si>
  <si>
    <t>Funds towards provisions, Christmas Event and Musical Puppeteers</t>
  </si>
  <si>
    <t>Funds towards repairs and partial rebuild of the Grade II listed wall which forms the boundary of the
Hythe Triangle Community Garden</t>
  </si>
  <si>
    <t>WB2122 085, 091 &amp; 097</t>
  </si>
  <si>
    <t>To promote the conservation and protection of the grade ii listed former animal pound and to provide facilities for recreation by providing an area for use as a community garden</t>
  </si>
  <si>
    <t>Brookland Parish Council</t>
  </si>
  <si>
    <t>Funds towards Keeping Brookland Tidy - new dual purpose waste bin to hold litter and dog waste both hygienically and securely behind a lid/flap</t>
  </si>
  <si>
    <t>WB2122 087</t>
  </si>
  <si>
    <t>WB2122 089 &amp; 094</t>
  </si>
  <si>
    <t>Venue for a whole variety of activities for young and old as well as serving as a church hall</t>
  </si>
  <si>
    <t>Funds towards The Lads Club Development Project
Soft landscaping at the rear of the building to include the planting of 2 new trees</t>
  </si>
  <si>
    <t>Folkestone Rescue is a charity which provides seasonal lifeguards and lifeboats to keep people safe along Folkestone's coast</t>
  </si>
  <si>
    <t>Funds towards buying kit and equipment for lifeguard lookout station</t>
  </si>
  <si>
    <t>WB2122 090</t>
  </si>
  <si>
    <t>Support the community in South East Kent with funds and many hours of hands on expertise</t>
  </si>
  <si>
    <t>Funds towards The Channel Triathlon - The Triathlon has a Swim from Sunny Sands, Transition on the East Cliff (proposed) Bike to Acrise and the Run through the Coastal Park</t>
  </si>
  <si>
    <t>WB2122 096</t>
  </si>
  <si>
    <t>Dedicated to empowering the people of the Romney Marsh with a wide range of educational, training and community initiatives</t>
  </si>
  <si>
    <t>Funds towards a refresh of the Counselling and Welfare rooms, to create a nicer environment and safe space for young people, parents and families to access one to one emotional support</t>
  </si>
  <si>
    <t>WB2122 098</t>
  </si>
  <si>
    <t>Funds towards First Aid Equipment / Safety Equipment</t>
  </si>
  <si>
    <t>WB2122 099</t>
  </si>
  <si>
    <t xml:space="preserve">Funds towards new camping equipment for use by the whole Group. New tents, dining shelters and cooking equipment
</t>
  </si>
  <si>
    <t>WB2122 104 &amp; 105</t>
  </si>
  <si>
    <t>Funds towards installing a ramp from the Castle Road Car Park in Sandgate to the beach promenade to enable wheelchair users and cyclists to access the seafront from the car park</t>
  </si>
  <si>
    <t>WB2122 106 &amp; 107</t>
  </si>
  <si>
    <t>The Sandgate Society exists to foster an awareness of our local environment and ameneties to encourage their conservation and enhancement</t>
  </si>
  <si>
    <t>The aims are in line with Dept of Transport guidelines and are to
• Provide a voice for the community 
• Promote sustainable and healthy travel
• Bring communities together, supporting diversity and inclusion
• Support social and economic development</t>
  </si>
  <si>
    <t xml:space="preserve">Purchase maintenance equipment needed for the new athletics track which will keep the track in good condition reducing future repair cost
</t>
  </si>
  <si>
    <t>Corporate Partnership Register
31st March 2022</t>
  </si>
  <si>
    <t>Grants Register                                                                                                           31st March 2022</t>
  </si>
  <si>
    <t xml:space="preserve">Sandgate Parish Council </t>
  </si>
  <si>
    <t xml:space="preserve">Parish Council Public Library </t>
  </si>
  <si>
    <t xml:space="preserve">Parish Council </t>
  </si>
  <si>
    <t>Burmarsh Church Hall
[Reg Charity No: 249972]</t>
  </si>
  <si>
    <t>Dymchurch Village Hall
[Reg Charity No: 1174614]</t>
  </si>
  <si>
    <t>The Friends of St Nicholas Church
[Reg Charity No: 1122652]</t>
  </si>
  <si>
    <t>Caring All Together on Romney Marsh
[Reg charity No: 1067189]</t>
  </si>
  <si>
    <t>Hythe Triangle Community Garden
[Reg Charity No: 1163141]</t>
  </si>
  <si>
    <t>Saltwood PCC Lads Club
[Reg Charity No: 1130728]</t>
  </si>
  <si>
    <t>Folkestone Rescue
[Reg Company No: 09522926]</t>
  </si>
  <si>
    <t>Rotary Club of the Channel Trust Foundation
[Reg Charity No: 1031549]</t>
  </si>
  <si>
    <t>Romney Resource Centre
[Reg Charity No: 1084792]</t>
  </si>
  <si>
    <t>1st New Romney Scout Group
[Reg Charity No: 303424]</t>
  </si>
  <si>
    <t>2nd Sandgte Scout Group
[Reg Charity No: 303386]</t>
  </si>
  <si>
    <t>The Sandgate Society
[Reg Charity No: 280497]</t>
  </si>
  <si>
    <t xml:space="preserve">55% funding toward premises refurbishment making it ready to open for business </t>
  </si>
  <si>
    <t>50% funding toward supply and fit an awning to shop exterior</t>
  </si>
  <si>
    <t>WB2122 093</t>
  </si>
  <si>
    <t>WB2122 095</t>
  </si>
  <si>
    <t>WB2122 100</t>
  </si>
  <si>
    <t>WB2122 108</t>
  </si>
  <si>
    <t>WB2122 111</t>
  </si>
  <si>
    <t>WB2122 112</t>
  </si>
  <si>
    <t>WB2122 113</t>
  </si>
  <si>
    <t>WB2122 119</t>
  </si>
  <si>
    <t>WB2122 120</t>
  </si>
  <si>
    <t>WB2122 122</t>
  </si>
  <si>
    <t>WB2122 123</t>
  </si>
  <si>
    <t>WB2122 124</t>
  </si>
  <si>
    <t>WB2122 125</t>
  </si>
  <si>
    <t>WB2122 126</t>
  </si>
  <si>
    <t>WB2122 127</t>
  </si>
  <si>
    <t>WB2122 141</t>
  </si>
  <si>
    <t>WB2122 147</t>
  </si>
  <si>
    <t>WB2122 149</t>
  </si>
  <si>
    <t>WB2122 153</t>
  </si>
  <si>
    <t>WB2122 160</t>
  </si>
  <si>
    <t>WB2122 166</t>
  </si>
  <si>
    <t>WB2122 167</t>
  </si>
  <si>
    <t>WB2122 168</t>
  </si>
  <si>
    <t>WB2122 172</t>
  </si>
  <si>
    <t>WB2122 174</t>
  </si>
  <si>
    <t>WB2122 176</t>
  </si>
  <si>
    <t>WB2122 177</t>
  </si>
  <si>
    <t>WB2122 186</t>
  </si>
  <si>
    <t>WB2122 187</t>
  </si>
  <si>
    <t>WB2122 190</t>
  </si>
  <si>
    <t>WB2122 196</t>
  </si>
  <si>
    <t>WB2122 197</t>
  </si>
  <si>
    <t>WB2122 200</t>
  </si>
  <si>
    <t>WB2122 201</t>
  </si>
  <si>
    <t>Romney Marsh Art Society</t>
  </si>
  <si>
    <t>Stanford Parish Council</t>
  </si>
  <si>
    <t>Elham Primary School</t>
  </si>
  <si>
    <t>New Romney Country Fayre</t>
  </si>
  <si>
    <t>Lydd Club Day</t>
  </si>
  <si>
    <t>New Romney in Bloom</t>
  </si>
  <si>
    <t>Shepway Brass Academy</t>
  </si>
  <si>
    <t>Older Women Rock</t>
  </si>
  <si>
    <t>Postling Parish Council</t>
  </si>
  <si>
    <t>Folkestone Town Team</t>
  </si>
  <si>
    <t>WB2122 135, 136, 137, 138 &amp; 139</t>
  </si>
  <si>
    <t>WB2122 128, 158 &amp; 182</t>
  </si>
  <si>
    <t>WB2122 130, 131, 165 &amp; 198</t>
  </si>
  <si>
    <t>WB2122 140, 179 &amp; 199</t>
  </si>
  <si>
    <t>WB2122 110, 146, 157 &amp; 195</t>
  </si>
  <si>
    <t>WB2122 156, 183, 184 &amp; 185</t>
  </si>
  <si>
    <t>WB2122 150 &amp; 151</t>
  </si>
  <si>
    <t>WB2122 163 &amp; 164</t>
  </si>
  <si>
    <t>WB2122 162 &amp; 194</t>
  </si>
  <si>
    <t>WB2122 191 &amp; 192</t>
  </si>
  <si>
    <t>WB2122 180 &amp; 181</t>
  </si>
  <si>
    <t>WB2122 178 &amp; 189</t>
  </si>
  <si>
    <t>John Armitage Memorial Trust
[Reg Charity No: 1096150]</t>
  </si>
  <si>
    <t>To nuture and promote the development of classical music composition in the UK</t>
  </si>
  <si>
    <t>Parents and Friends of Lyminge School
[Reg Charity No: 1021083]</t>
  </si>
  <si>
    <t>Social and fund-raising events for monies for Lyminge School</t>
  </si>
  <si>
    <t>Dymchurch Day of Syn</t>
  </si>
  <si>
    <t>Dymchurch Day of Syn to raise funds, keep alive the Dr Syn legend, promote the village and Marsh, to encourage tourism</t>
  </si>
  <si>
    <t>An youth project bringing Brass Band music to a younger generation</t>
  </si>
  <si>
    <t>Parish of Our Lady &amp; St Joseph</t>
  </si>
  <si>
    <t>WB2122 154, 155 &amp; 188</t>
  </si>
  <si>
    <t>Residents Association</t>
  </si>
  <si>
    <t>The Folkestone Youth Project 
[Charity No.1113379]</t>
  </si>
  <si>
    <t>The provision of social and recreational facilities to the young people of Folkestone for their leisure time activities, so as to develop their physical, mental and spiritual capabilities.</t>
  </si>
  <si>
    <t>Play for Elham
[Reg Charity No: 1129105]</t>
  </si>
  <si>
    <t>Improving the Sports and Play facilities for the young people of Elham and its surrounding area.</t>
  </si>
  <si>
    <t>Seabrook Primary School</t>
  </si>
  <si>
    <t>Kent Battle of Britain Trust Ltd                   [Reg Charity No: 285738]</t>
  </si>
  <si>
    <t>A museum open to the public whereby it contains aircraft, relics and memorablia from the Battle of Britain from 1940 during WW11</t>
  </si>
  <si>
    <t>scout group serving children from the local community</t>
  </si>
  <si>
    <t>FYP
(For Young People)
[Reg Charity No: 1170456]</t>
  </si>
  <si>
    <t>A detached youth project providing sporting opportunities and helping young people into work</t>
  </si>
  <si>
    <t xml:space="preserve">South Kent Mind                                                     [Reg Charity No: 1089472]         </t>
  </si>
  <si>
    <r>
      <t>To promote the </t>
    </r>
    <r>
      <rPr>
        <sz val="12"/>
        <color rgb="FF111111"/>
        <rFont val="Arial"/>
        <family val="2"/>
      </rPr>
      <t>preservation</t>
    </r>
    <r>
      <rPr>
        <sz val="12"/>
        <color rgb="FF363636"/>
        <rFont val="Arial"/>
        <family val="2"/>
      </rPr>
      <t> and the safeguarding of mental health and the </t>
    </r>
    <r>
      <rPr>
        <sz val="12"/>
        <color rgb="FF111111"/>
        <rFont val="Arial"/>
        <family val="2"/>
      </rPr>
      <t>relief</t>
    </r>
    <r>
      <rPr>
        <sz val="12"/>
        <color rgb="FF363636"/>
        <rFont val="Arial"/>
        <family val="2"/>
      </rPr>
      <t> of persons suffering from mental health disorders</t>
    </r>
  </si>
  <si>
    <t>Pebbles Dementia Café</t>
  </si>
  <si>
    <t xml:space="preserve"> to offer a safe and
supportive environment for socialising to
those living with Dementia, their Carers
and Friends encouraging their shared
experiences, helping facilitate community
support for living well</t>
  </si>
  <si>
    <t>Friends of Lympne School
[Reg charity No: 1199284]</t>
  </si>
  <si>
    <t>Hawkinge Village Hall
[Reg Charity No: 280072]</t>
  </si>
  <si>
    <t>Ivychurch Amenities Association
[Reg Charity No: 1086889]</t>
  </si>
  <si>
    <t>The Parochial Church Council Of All Saints, Lydd
[Reg Charity No: 1146683]</t>
  </si>
  <si>
    <t>Promoting in the Ecclesiastical Parish the whole mission of the Church</t>
  </si>
  <si>
    <t>All Saints Church, Burmarsh</t>
  </si>
  <si>
    <t>Parochial church council</t>
  </si>
  <si>
    <t>Community group</t>
  </si>
  <si>
    <t>Sunflower House
[Reg. Charity No: 1158558]</t>
  </si>
  <si>
    <t>Folkestone smart community venue</t>
  </si>
  <si>
    <t>primary school</t>
  </si>
  <si>
    <t>parish council</t>
  </si>
  <si>
    <t>Shepway Spectrum Arts Community [Company No: 11766936]</t>
  </si>
  <si>
    <t xml:space="preserve">an all inclusion creative and musical community based project </t>
  </si>
  <si>
    <t>The Shorncliffe Trust
[Reg Charity No: 1152185]</t>
  </si>
  <si>
    <t>to preserve and develop features of historic interest at Shorncliffe</t>
  </si>
  <si>
    <t>a community sports club</t>
  </si>
  <si>
    <t>Folkestone Arrows Wheelchair Basketball Club
(Great Britain Wheelchair Basketball Association)
[Reg Charity No: 1144808]</t>
  </si>
  <si>
    <t>Kent Association for the Blind
[Reg Charity No: 1062354]</t>
  </si>
  <si>
    <t xml:space="preserve">Custom Folkestone C.I.C                                                                                                                                                                                                                                                                                                                                [Reg Company No: 11424493]                                                                </t>
  </si>
  <si>
    <t>A local kitchen near Folkestone harbour that serves up extraordinary hyper-locally sourced seafood and vegetarian food alongside a menu of food-focused artistic projects</t>
  </si>
  <si>
    <t>East Kent Spatial Development Company
[Reg Company No: 04410176]</t>
  </si>
  <si>
    <t>Folkestone Rescue Ltd
[Reg Company No: 09522926]</t>
  </si>
  <si>
    <t>The Folkestone - Hythe Operatic and Dramatic Society
[Reg Charity No: 1001311]</t>
  </si>
  <si>
    <t>Educating the public in the dramatic and operatic arts and to further the development of public appreciation</t>
  </si>
  <si>
    <t>Sellindge &amp; District Playing Fields Benevolent Society
[Reg Society No: RS000096]</t>
  </si>
  <si>
    <t>COMPAS
[Reg Charity No: 1176025]</t>
  </si>
  <si>
    <t>supporting local independent traders in Folkestone</t>
  </si>
  <si>
    <t>Royal British Legion 
(Cheriton branch)
[Reg Charity No: 219279]</t>
  </si>
  <si>
    <t>Shivanova
[Reg Company No: 03125499]</t>
  </si>
  <si>
    <t>to promote and encourage an interest in art on the Romney Marsh</t>
  </si>
  <si>
    <t>50% funding toward extensive upgrades to premises and new equipment. To include structural wall works, skylight window replacements. Also work to flooring, kitchen, cloakroom, WC works and tilling equipment</t>
  </si>
  <si>
    <t xml:space="preserve">21% funding toward extensive building improvments including new windows and renovation of exterior areas including repairs to patio area, roof and walls. New gate and exterior signage. </t>
  </si>
  <si>
    <t>60% funding toward automating historical exterior clock on a Sandgate Community building</t>
  </si>
  <si>
    <t>50%funding toward premises refurbishment making ready to open business;  Includes renovation to studios and other internal areas and equipment including lighting.</t>
  </si>
  <si>
    <t xml:space="preserve">50% funding toward refurbishment of new premises making it ready to open as a restaurant. Includes works and equipment for kitchen, toilet, store room and main restaurant area. </t>
  </si>
  <si>
    <t xml:space="preserve">50% funding toward refurbishment of new premises making it ready to open as a restaurant. Includes electrical, fire safety, extraction, plumbing &amp; boiler works, renovation to restaurant, bathroom, kitchen. Kitchen appliances and other equipment. </t>
  </si>
  <si>
    <t xml:space="preserve">50% funding toward project for Public Library and community hub access improvements; includes new front entrance door allowing improlved access, and improving access to toilet facilities  </t>
  </si>
  <si>
    <t xml:space="preserve">42% of Public Realm Improvements;  includes landscaping and additional public seating, replacement railings, visitor information maps &amp; lecturn manufacture/ installation. </t>
  </si>
  <si>
    <t xml:space="preserve">75% funding toward premises improvements  to an established Jewellery Shop. Includes replacement windows and awning, boiler and lighting.  </t>
  </si>
  <si>
    <t>60% funding toward premises to an established hardware shop; includes new front windows and door allowing improved access, and exterior redecoration</t>
  </si>
  <si>
    <t>Town and Country Housing
(formerly "Peabody South East")
[Registered Socity No: 30167R]</t>
  </si>
  <si>
    <t>Allendale Community Projects CIC
(formerly "The Folkestone Hub CIC")
[Company No: 13695108]</t>
  </si>
  <si>
    <t>to help unite the community since the Covid Pandemic during 2020/2021; supporting equality and diversity</t>
  </si>
  <si>
    <t>Harbour Ward Community Garden CIC
[Company No: 07837878]</t>
  </si>
  <si>
    <t>to fund replacement of raised beds in the community garden</t>
  </si>
  <si>
    <t>WB2122 109 &amp; 175</t>
  </si>
  <si>
    <t>WB2122 114 &amp; 121</t>
  </si>
  <si>
    <t>community interest company (CIC) maintaining a community garden above the harbour; enables people to socialise and improve their physical and mental well-being.</t>
  </si>
  <si>
    <t>Arts and Crafts for all abilities and ages - Mosaics, Stained Glass, Cookery, Chocolate, Painting, parties, events and commissions</t>
  </si>
  <si>
    <t>Teach Me Courses (a division of Enhanced Education)</t>
  </si>
  <si>
    <t>annual free event held on last Saturday in July at St Martin's Field and the Fairfield Road Recreation Ground in New Romney</t>
  </si>
  <si>
    <t>to promote activities within the community which improve the visual attraction of New Romney, making it brighter, more colourful and welcoming for its residents, businesses and visitors</t>
  </si>
  <si>
    <t>Church of England Church</t>
  </si>
  <si>
    <t>Cheriton Oddfellows Social Club
(The Independent Order of Oddfellows Manchester Unity Friendly Society Limited)
[Reg Society No: 233F]</t>
  </si>
  <si>
    <t>a non-profit mutual that believes in a community bonded by friendship, care and charitable support</t>
  </si>
  <si>
    <t>Friends of Dymchurch Recreation Ground
[Reg Charity No: 1185877]</t>
  </si>
  <si>
    <t>The preservation and promotion of Dymchurch Recreation ground for use for recreational purposes for the community</t>
  </si>
  <si>
    <t>War Memorial Hall
(Sellindge Village Hall)
[Reg Charity No: 302833]</t>
  </si>
  <si>
    <t>a village hall serving Sellindge village</t>
  </si>
  <si>
    <t>All Souls Church, Cheriton</t>
  </si>
  <si>
    <t>funding toward repairs to the church roof</t>
  </si>
  <si>
    <t xml:space="preserve">creating pop-up political art spaces to raise awareness and explore issues facing women in their late-50s and 60s through performance, poetry, clothes, film, workshops and talks </t>
  </si>
  <si>
    <t>an active campaign group set up to encourage cycling and publicise its benefits</t>
  </si>
  <si>
    <t>Spokes East Kent</t>
  </si>
  <si>
    <t>White Cliffs and Romney Marsh Countryside Partnerships
(Dover District Council)</t>
  </si>
  <si>
    <t>to purchase and plant trees in the grounds of All Souls Church Cheriton and Cheriton Road Cemetery to mark the Queen’s Platinum Jubilee</t>
  </si>
  <si>
    <t>Grace Hill Studios
[Reg Company No. 12884766]</t>
  </si>
  <si>
    <t>Martello Interiors T/A All Kinds of Blinds                                              [Reg Company No: 05953414]</t>
  </si>
  <si>
    <t>Ella Fashion Boutique
[Reg Company No. 09454371]</t>
  </si>
  <si>
    <t>Owlets (Hythe) Limited
[Reg Company No. 08384145]</t>
  </si>
  <si>
    <t>Rolfes DIY LLP
[Reg Company No. OC400358]</t>
  </si>
  <si>
    <t>Thong Dees Thai
[Reg Company No. 13414288]</t>
  </si>
  <si>
    <t>Motor City M Ltd
[Reg Company No. 12070266]</t>
  </si>
  <si>
    <t>Good Vibes Hospitality Ltd
[Reg Company No: 12207904]</t>
  </si>
  <si>
    <t>The Peoples Café Folkestone Ltd
[Reg Company No: 11591251]</t>
  </si>
  <si>
    <t xml:space="preserve">Alliance Building Company Contracts Ltd
[Reg Company No: 08628279]    </t>
  </si>
  <si>
    <t xml:space="preserve">Sleeping Giant Media Ltd
[Reg Company No: 06705616] </t>
  </si>
  <si>
    <t xml:space="preserve">Harbour Coffee Company Ltd
[Reg Company No: 11306185] </t>
  </si>
  <si>
    <t xml:space="preserve">Oetzmann &amp; Co Ltd
[Reg Company No: 10711639] </t>
  </si>
  <si>
    <t xml:space="preserve">Custom Folkestone C.I.C. (trading as Custom Food Lab)
[Reg Company No: 11424493] </t>
  </si>
  <si>
    <t xml:space="preserve">Cheriton Road Sports Ground Trust
[Reg Company No: 06947859] </t>
  </si>
  <si>
    <t>HOP Projects CIC
[Reg Company No: 10785333]</t>
  </si>
  <si>
    <t>The Little Greek Bus
[Reg Company No: 11617250]</t>
  </si>
  <si>
    <t>Plan With Care Limited
[Reg Company No: 11140402]</t>
  </si>
  <si>
    <t>Social Enterprise Kent CIC
[Reg Company No: 01937728]</t>
  </si>
  <si>
    <t>JimJam Arts
[Reg Company No: 09642374]</t>
  </si>
  <si>
    <t>Shepway Sports Trust
[Reg Company No: 08623233]
[Reg Charity No: 1155522]</t>
  </si>
  <si>
    <t>Harbour Fountain (Folkestone Harbour Company)
[Reg Company No: 02447559]</t>
  </si>
  <si>
    <t>Quarterhouse (Creative Foundation)
[Reg Company No: 4566484]
[Reg Charity No: 1105174]</t>
  </si>
  <si>
    <t>Sellindge Tennis Club</t>
  </si>
  <si>
    <t>To encourage lawful forms of recreation with the purpose of improving the quality of life of the residents of Ivychurch and its surrounding areas</t>
  </si>
  <si>
    <t>Strange Cargo Arts Company Limited
[Reg Company No: 03066271]
[Reg Charity No: 1068396]</t>
  </si>
  <si>
    <t>Stowting Church of England Primary School</t>
  </si>
  <si>
    <t>To safeguard the welfare, interests and memory of those who are serving or who have served in the Armed Forces</t>
  </si>
  <si>
    <t>Providing health and well-being services including chiropody clinics; hearing clinics; rehabilitation support; NHS clinics fitness classes; hairdressing, catering and community meals; home support; information and advice; transport; activities and events</t>
  </si>
  <si>
    <t>Visit Kent Limited
[Reg Company No: 04400592]</t>
  </si>
  <si>
    <t>village hall</t>
  </si>
  <si>
    <t>Support for blind and partially sighted people and the prevention of sight loss, particularly throughout Kent</t>
  </si>
  <si>
    <t>to promote social inclusion for the public benefit by working with people who are socially excluded on the grounds of their ethnic origin, religion, belief or creed</t>
  </si>
  <si>
    <t>WB2122 088 &amp; 101</t>
  </si>
  <si>
    <t>WB2122 102 &amp; 103</t>
  </si>
  <si>
    <t>WB2122 115 &amp; 116</t>
  </si>
  <si>
    <t>WB2122 117 &amp; 118</t>
  </si>
  <si>
    <t>WB2122 129 &amp; 161</t>
  </si>
  <si>
    <t>WB2122 132 &amp; 152</t>
  </si>
  <si>
    <t>WB2122 133 &amp; 142</t>
  </si>
  <si>
    <t>WB2122 134, 148 &amp; 159</t>
  </si>
  <si>
    <t>WB2122 143 &amp; 144</t>
  </si>
  <si>
    <t>WB2122 145 &amp; 193</t>
  </si>
  <si>
    <t>WB2122 169 &amp; 173</t>
  </si>
  <si>
    <t>WB2122 170 &amp; 171</t>
  </si>
  <si>
    <t>a trust maintaining Sellindge Sports &amp; Social Club</t>
  </si>
  <si>
    <t>provides seasonal lifeguards and lifeboats to keep people safe along the coast of Folkestone &amp; Dymchurch</t>
  </si>
  <si>
    <t>ShivaNova with its promotional organisation Equator Festival engage with and work high quality culturally diverse artists and performers; cross-cultural ensembles created by composer Priti Paintal and grounded in south Asian and European styles</t>
  </si>
  <si>
    <t>funding to support weekly afterschool singing in Marsh schools from January, culminating in a vibrant free concert to families/ friends/ teachers in JAM on-the-Marsh in July at St Nicholas Church, New Romney</t>
  </si>
  <si>
    <t>funding for art equipment and materials for free creative workshops to be delivered on the Romney Marsh in co-ordination with South Kent Mind</t>
  </si>
  <si>
    <t>funding toward posters, flyers, chairs and other costs for the launch of a wellbeing centre at the Folkestone Hub</t>
  </si>
  <si>
    <t>funding to purchase two defibrilators and cabinets for Westenhanger and Stanford villages</t>
  </si>
  <si>
    <t>funding toward ongoing renovations to the church hall, including and upgrade of the electrical systems and demolition of the rear hall to prepare for new facilities</t>
  </si>
  <si>
    <t>funding toward disability and safety adaptions at the centre including an accessible toilet, stair lift, ramp access for wheelchair users, new secure fence, gates and path for access to our garden</t>
  </si>
  <si>
    <t>to hire a planetarium for the final day of Science Week</t>
  </si>
  <si>
    <t>sports centre</t>
  </si>
  <si>
    <t>to install a community notice board</t>
  </si>
  <si>
    <t>to purchase equipment for a "walking" netball group at the sports centre</t>
  </si>
  <si>
    <t>contribution toward the costs of hiring first aid provision for the event</t>
  </si>
  <si>
    <t>toward the purchase of new display screens for the annual art exhibition at the Marsh Academy</t>
  </si>
  <si>
    <t>funding toward development of bronze artwork by artists and the Cheriton community for installation at Folkestone West station</t>
  </si>
  <si>
    <t>funding toward a shed and equipment for developing the forest school and environmental areas of the school</t>
  </si>
  <si>
    <t>toward hire of the Croydon Steel Orchestra (a youth and community steel band) for Lydd Club Day</t>
  </si>
  <si>
    <t>funding toward installing and filling planters on the railings along New Romney high street</t>
  </si>
  <si>
    <t>toward set-up costs for eight "Time to talk" sessions at St. Mary's Hall, Elham, and printing leaflets to advertise the sessions</t>
  </si>
  <si>
    <t>funding to install a defibrilator and cabinet outside the school gates for use by the school and the Elham community</t>
  </si>
  <si>
    <t>funding toward the hire of a military reenactment group to play out the traditional beach skirmish between smugglers and revenue men</t>
  </si>
  <si>
    <t>Parochial Council Committee of St Peter &amp; St Paul's Church, Dymchurch</t>
  </si>
  <si>
    <t>funding toward the replacement of five noticeboards inside the porch entrance and main door</t>
  </si>
  <si>
    <t xml:space="preserve">to cover tuition fees for academy membership and extend access to music learning in the community </t>
  </si>
  <si>
    <t>funding to support delivery of Community Coffee House - A series of Friday drop in sessions and informal advice surgeries, where members of the local community can socialise and also access first stop advice on how to address issues of concern to them.</t>
  </si>
  <si>
    <t>to purchase tools and materials for the "Locavore Growing Project" community garden</t>
  </si>
  <si>
    <t>funding toward a Platinum Jubilee celebration weekend, including entertainment, equipment, first aid, and publicity</t>
  </si>
  <si>
    <t>Nepalese Holi ("festival of colours") Celebration in Cheriton - funding toward dance worskshops, venue hire, entertainment, food, publicity, and equipment and materials</t>
  </si>
  <si>
    <t>funding to install a defibrilator and cabinets for Cheriton</t>
  </si>
  <si>
    <t>creation of a sensory garden and two flower/vegetable raised beds for the children at Seabrook Primary School</t>
  </si>
  <si>
    <t>Charivari Day 2022 - to purchase materials to make carnival costumes with children and young people from across the district to celebrate of Charivari</t>
  </si>
  <si>
    <t>to replace the refridgerator used by the Romney Marsh hub so it can continue to provide meals to the over 50s in the area</t>
  </si>
  <si>
    <t>to help with the cost of community consultation for the pavillion redevelopment plans</t>
  </si>
  <si>
    <t>toward refurbishing the kitchens of the village hall</t>
  </si>
  <si>
    <t>to support Summer Concert bands June to September - covering event stewards, publicity, first aid, and hiring bands</t>
  </si>
  <si>
    <t>to purchase new kicthen equipment for catering fundraising and community events at the hall</t>
  </si>
  <si>
    <t>to cover legal fees for securing a lease on crown land to turn into a community woodland (contributing to 'the Queen's Green Canopy')</t>
  </si>
  <si>
    <t>towards a landmark bronze memorial to "the Few" at the museum</t>
  </si>
  <si>
    <t>toward scout hall works - new cladding to the entire building, replacement facia and guttering and a new secure door to the main entrance</t>
  </si>
  <si>
    <t>toward publication of "Shorncliffe in the Great War" – a printed booklet that will raise awareness of the districts Military history and a new legacy archive that has been donated to the trust</t>
  </si>
  <si>
    <t>to hire two women DJs to perform at an International Women's Day disco</t>
  </si>
  <si>
    <t>to support a music festival weekend along side the Folkestone Air Show - costs include hiring entertainment, stewards, first aid, and publicity</t>
  </si>
  <si>
    <t xml:space="preserve">to restore the landmark listed K6 telephone box in Postling </t>
  </si>
  <si>
    <t>to replace the waste bin in the church yard</t>
  </si>
  <si>
    <t>to fund six healthy meal sessions to teach meal planning skills, and health and hygiene</t>
  </si>
  <si>
    <t>funding toward street decorations for Guildhall Street</t>
  </si>
  <si>
    <t>to support International Roma Day at Folkestone Academy - including speakers, musicians, staffing and refreshments</t>
  </si>
  <si>
    <t>to install a cycle ramp alongside existing steps on Public Footpath HBX35/1 rising from Coolinge Lane / Sandgate Hill to Pelham Gardens</t>
  </si>
  <si>
    <r>
      <t>To promote the </t>
    </r>
    <r>
      <rPr>
        <sz val="12"/>
        <color rgb="FF111111"/>
        <rFont val="Arial"/>
        <family val="2"/>
      </rPr>
      <t>pres</t>
    </r>
    <r>
      <rPr>
        <sz val="12"/>
        <rFont val="Arial"/>
        <family val="2"/>
      </rPr>
      <t>ervation and the safeguarding of mental health and the </t>
    </r>
    <r>
      <rPr>
        <sz val="12"/>
        <color rgb="FF111111"/>
        <rFont val="Arial"/>
        <family val="2"/>
      </rPr>
      <t>relief</t>
    </r>
    <r>
      <rPr>
        <sz val="12"/>
        <rFont val="Arial"/>
        <family val="2"/>
      </rPr>
      <t> of persons suffering from mental health disorders</t>
    </r>
  </si>
  <si>
    <t xml:space="preserve">toward public announcement system, trophies and publicity for    the Right Royal Raft Race in Hythe </t>
  </si>
  <si>
    <t>toward new doors and entrance curtains to improve energy efficiency in the foyer</t>
  </si>
  <si>
    <t>to purchase equipment for the lifeguard lookout station</t>
  </si>
  <si>
    <t>to fund informal and formal education activities at Folkestone Warren May to October</t>
  </si>
  <si>
    <t>to purchase new carpets for the kitchen and store in the chuch hall</t>
  </si>
  <si>
    <t>to install a village flag pole for community celebrations</t>
  </si>
  <si>
    <t>to purchase a freestanding basketball hoop for games</t>
  </si>
  <si>
    <t>to support running costs of a visit by "iris" the mobile sight centre to the district</t>
  </si>
  <si>
    <t>to install a fence around the Ivychurch Community Woodland to mark the boundary between the woodland and farmland.  (project contributing to 'the Queen's Green Canopy')</t>
  </si>
  <si>
    <t>to support a four week programme of 'cooking on a budget' sessions at Abercrombie's Café, Mill Bay, Folkestone.</t>
  </si>
  <si>
    <t>funding toward a street party for the Queen's Jubilee as a community event</t>
  </si>
  <si>
    <t>to purchase flowers, plants, and troughs for "The Bayle in Bloom" at the Parade Steps in Folkestone</t>
  </si>
  <si>
    <t>for the addition of a greenhouse and materials to The Shed as a dedicated space for recycling, upcycling, and woodworking workshops for young people</t>
  </si>
  <si>
    <t>to install toilets, disabled toilets, and changing facilities at The Gore pavillion in Elham</t>
  </si>
  <si>
    <t>Funds towards repainting inside of the church – internal repainting. The painting that was done many years ago was done with the wrong type of paint. This has to be completely stripped</t>
  </si>
  <si>
    <t>Funds towards The (Future) Coast Path – construction/installation of public artwork and delivery of participatory walking events to encourage constructive conversation about sea level rise and how we can adapt. Artwork sited in West Hythe during the Folkestone Triennial.</t>
  </si>
  <si>
    <t>VCS Partnership 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</si>
</sst>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7" formatCode="&quot;£&quot;#,##0.00;\-&quot;£&quot;#,##0.00"/>
    <numFmt numFmtId="8" formatCode="&quot;£&quot;#,##0.00;[Red]\-&quot;£&quot;#,##0.00"/>
    <numFmt numFmtId="44" formatCode="_-&quot;£&quot;* #,##0.00_-;\-&quot;£&quot;* #,##0.00_-;_-&quot;£&quot;* &quot;-&quot;??_-;_-@_-"/>
    <numFmt numFmtId="164" formatCode="&quot;£&quot;#,##0"/>
    <numFmt numFmtId="165" formatCode="&quot;£&quot;#,##0.00"/>
  </numFmts>
  <fonts count="20"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8"/>
      <color theme="0"/>
      <name val="Arial"/>
      <family val="2"/>
    </font>
    <font>
      <b/>
      <sz val="12"/>
      <color theme="1"/>
      <name val="Arial"/>
      <family val="2"/>
    </font>
    <font>
      <sz val="12"/>
      <name val="Arial"/>
      <family val="2"/>
    </font>
    <font>
      <sz val="12"/>
      <color theme="1"/>
      <name val="Arial"/>
      <family val="2"/>
    </font>
    <font>
      <sz val="12"/>
      <color theme="1"/>
      <name val="Calibri"/>
      <family val="2"/>
      <scheme val="minor"/>
    </font>
    <font>
      <b/>
      <sz val="16"/>
      <color theme="0"/>
      <name val="Arial"/>
      <family val="2"/>
    </font>
    <font>
      <b/>
      <u/>
      <sz val="18"/>
      <color theme="0"/>
      <name val="Arial"/>
      <family val="2"/>
    </font>
    <font>
      <sz val="11"/>
      <color rgb="FF9C6500"/>
      <name val="Calibri"/>
      <family val="2"/>
      <scheme val="minor"/>
    </font>
    <font>
      <sz val="12"/>
      <color rgb="FF333333"/>
      <name val="Arial"/>
      <family val="2"/>
    </font>
    <font>
      <sz val="12"/>
      <color rgb="FF000000"/>
      <name val="Arial"/>
      <family val="2"/>
    </font>
    <font>
      <sz val="12"/>
      <color rgb="FF0B0C0C"/>
      <name val="Arial"/>
      <family val="2"/>
    </font>
    <font>
      <sz val="12"/>
      <color rgb="FF363636"/>
      <name val="Arial"/>
      <family val="2"/>
    </font>
    <font>
      <sz val="12"/>
      <color rgb="FF111111"/>
      <name val="Arial"/>
      <family val="2"/>
    </font>
    <font>
      <b/>
      <u/>
      <sz val="12"/>
      <color theme="0"/>
      <name val="Arial"/>
      <family val="2"/>
    </font>
  </fonts>
  <fills count="6">
    <fill>
      <patternFill patternType="none"/>
    </fill>
    <fill>
      <patternFill patternType="gray125"/>
    </fill>
    <fill>
      <patternFill patternType="solid">
        <fgColor rgb="FF7030A0"/>
        <bgColor indexed="64"/>
      </patternFill>
    </fill>
    <fill>
      <patternFill patternType="solid">
        <fgColor theme="0"/>
        <bgColor indexed="64"/>
      </patternFill>
    </fill>
    <fill>
      <patternFill patternType="solid">
        <fgColor rgb="FFFFEB9C"/>
      </patternFill>
    </fill>
    <fill>
      <patternFill patternType="solid">
        <fgColor theme="9" tint="0.59999389629810485"/>
        <bgColor indexed="65"/>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4" fontId="5" fillId="0" borderId="0" applyFont="0" applyFill="0" applyBorder="0" applyAlignment="0" applyProtection="0"/>
    <xf numFmtId="44" fontId="5" fillId="0" borderId="0" applyFont="0" applyFill="0" applyBorder="0" applyAlignment="0" applyProtection="0"/>
    <xf numFmtId="0" fontId="13" fillId="4" borderId="0" applyNumberFormat="0" applyBorder="0" applyAlignment="0" applyProtection="0"/>
    <xf numFmtId="0" fontId="5" fillId="5" borderId="0" applyNumberFormat="0" applyBorder="0" applyAlignment="0" applyProtection="0"/>
  </cellStyleXfs>
  <cellXfs count="63">
    <xf numFmtId="0" fontId="0" fillId="0" borderId="0" xfId="0"/>
    <xf numFmtId="0" fontId="6"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0" xfId="0" applyFont="1" applyFill="1" applyAlignment="1">
      <alignment horizontal="center" vertical="center" wrapText="1"/>
    </xf>
    <xf numFmtId="7" fontId="8" fillId="0" borderId="1" xfId="0" applyNumberFormat="1" applyFont="1" applyFill="1" applyBorder="1" applyAlignment="1">
      <alignment horizontal="center" vertical="center" wrapText="1"/>
    </xf>
    <xf numFmtId="0" fontId="9" fillId="0" borderId="0" xfId="0" applyFont="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7"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9" fillId="3" borderId="0" xfId="0" applyFont="1" applyFill="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10" fillId="0" borderId="0" xfId="0" applyFont="1" applyFill="1" applyAlignment="1">
      <alignment horizontal="center" vertical="center" wrapText="1"/>
    </xf>
    <xf numFmtId="6" fontId="9" fillId="0" borderId="1" xfId="0" applyNumberFormat="1" applyFont="1" applyFill="1" applyBorder="1" applyAlignment="1">
      <alignment horizontal="center" vertical="center" wrapText="1"/>
    </xf>
    <xf numFmtId="0" fontId="3" fillId="0" borderId="0" xfId="0" applyFont="1" applyFill="1" applyAlignment="1">
      <alignment vertical="center" wrapText="1"/>
    </xf>
    <xf numFmtId="0" fontId="2" fillId="0" borderId="0" xfId="0" applyFont="1" applyFill="1" applyAlignment="1">
      <alignment vertical="center" wrapText="1"/>
    </xf>
    <xf numFmtId="0" fontId="1" fillId="0" borderId="1" xfId="0" applyFont="1" applyFill="1" applyBorder="1" applyAlignment="1">
      <alignment horizontal="center" vertical="center" wrapText="1"/>
    </xf>
    <xf numFmtId="17" fontId="1" fillId="0" borderId="1" xfId="0" applyNumberFormat="1" applyFont="1" applyFill="1" applyBorder="1" applyAlignment="1">
      <alignment horizontal="center" vertical="center" wrapText="1"/>
    </xf>
    <xf numFmtId="164" fontId="1" fillId="0" borderId="1" xfId="1" applyNumberFormat="1" applyFont="1" applyFill="1" applyBorder="1" applyAlignment="1">
      <alignment horizontal="center" vertical="center" wrapText="1"/>
    </xf>
    <xf numFmtId="0" fontId="1" fillId="0" borderId="0" xfId="0" applyFont="1" applyFill="1" applyAlignment="1">
      <alignment horizontal="center" vertical="center" wrapText="1"/>
    </xf>
    <xf numFmtId="17" fontId="8" fillId="0" borderId="1" xfId="3" applyNumberFormat="1" applyFont="1" applyFill="1" applyBorder="1" applyAlignment="1">
      <alignment horizontal="center" vertical="center" wrapText="1"/>
    </xf>
    <xf numFmtId="0" fontId="8" fillId="0" borderId="1" xfId="0" applyFont="1" applyFill="1" applyBorder="1" applyAlignment="1">
      <alignment horizontal="center" vertical="center"/>
    </xf>
    <xf numFmtId="165"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xf>
    <xf numFmtId="17" fontId="1" fillId="0" borderId="1" xfId="0" applyNumberFormat="1" applyFont="1" applyFill="1" applyBorder="1" applyAlignment="1">
      <alignment horizontal="center" vertical="center"/>
    </xf>
    <xf numFmtId="7" fontId="1" fillId="0" borderId="1" xfId="1"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 fillId="0" borderId="1" xfId="4" applyFont="1" applyFill="1" applyBorder="1" applyAlignment="1">
      <alignment horizontal="center" vertical="center" wrapText="1"/>
    </xf>
    <xf numFmtId="0" fontId="7" fillId="0" borderId="0" xfId="0" applyFont="1" applyAlignment="1">
      <alignment horizontal="left" vertical="center"/>
    </xf>
    <xf numFmtId="17" fontId="8" fillId="0" borderId="1" xfId="0" applyNumberFormat="1" applyFont="1" applyFill="1" applyBorder="1" applyAlignment="1">
      <alignment horizontal="center" vertical="center" wrapText="1"/>
    </xf>
    <xf numFmtId="17" fontId="8" fillId="3" borderId="1" xfId="3" applyNumberFormat="1" applyFont="1" applyFill="1" applyBorder="1" applyAlignment="1">
      <alignment horizontal="center" vertical="center" wrapText="1"/>
    </xf>
    <xf numFmtId="6" fontId="1" fillId="0"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7" fontId="1" fillId="3" borderId="1" xfId="1" applyNumberFormat="1" applyFont="1" applyFill="1" applyBorder="1" applyAlignment="1">
      <alignment horizontal="center" vertical="center" wrapText="1"/>
    </xf>
    <xf numFmtId="17" fontId="1" fillId="3"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165" fontId="1" fillId="3"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0" fontId="14"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 fillId="0" borderId="0" xfId="0" applyFont="1" applyFill="1" applyAlignment="1">
      <alignment horizontal="center" vertical="center"/>
    </xf>
    <xf numFmtId="8" fontId="1" fillId="0" borderId="1" xfId="0" applyNumberFormat="1" applyFont="1" applyFill="1" applyBorder="1" applyAlignment="1">
      <alignment horizontal="center" vertical="center" wrapText="1"/>
    </xf>
    <xf numFmtId="0" fontId="8" fillId="0" borderId="0" xfId="0" applyFont="1" applyAlignment="1">
      <alignment horizontal="center" vertical="center"/>
    </xf>
    <xf numFmtId="0" fontId="17" fillId="0" borderId="0" xfId="0" applyFont="1" applyAlignment="1">
      <alignment horizontal="center" vertical="center" wrapText="1"/>
    </xf>
    <xf numFmtId="0" fontId="9" fillId="0" borderId="1" xfId="0"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top" wrapText="1"/>
    </xf>
    <xf numFmtId="0" fontId="19" fillId="2" borderId="1"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 fillId="0" borderId="0" xfId="0" applyFont="1" applyFill="1" applyAlignment="1">
      <alignment horizontal="left" vertical="center" wrapText="1"/>
    </xf>
  </cellXfs>
  <cellStyles count="5">
    <cellStyle name="40% - Accent6" xfId="4" builtinId="51"/>
    <cellStyle name="Currency" xfId="1" builtinId="4"/>
    <cellStyle name="Currency 2" xfId="2" xr:uid="{00000000-0005-0000-0000-000002000000}"/>
    <cellStyle name="Neutral" xfId="3" builtinId="2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folkestone.works/funding-and-support/folkestone-community-work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K27"/>
  <sheetViews>
    <sheetView showGridLines="0" zoomScale="60" zoomScaleNormal="60" zoomScaleSheetLayoutView="80" workbookViewId="0">
      <pane ySplit="4" topLeftCell="A14" activePane="bottomLeft" state="frozen"/>
      <selection activeCell="E1" sqref="E1"/>
      <selection pane="bottomLeft" activeCell="A17" sqref="A17"/>
    </sheetView>
  </sheetViews>
  <sheetFormatPr defaultColWidth="9.109375" defaultRowHeight="15" x14ac:dyDescent="0.3"/>
  <cols>
    <col min="1" max="2" width="40.77734375" style="5" customWidth="1"/>
    <col min="3" max="3" width="28.77734375" style="5" customWidth="1"/>
    <col min="4" max="6" width="25.77734375" style="5" customWidth="1"/>
    <col min="7" max="115" width="9.109375" style="11"/>
    <col min="116" max="16384" width="9.109375" style="5"/>
  </cols>
  <sheetData>
    <row r="1" spans="1:7" s="12" customFormat="1" ht="74.25" customHeight="1" x14ac:dyDescent="0.3">
      <c r="A1" s="54" t="s">
        <v>29</v>
      </c>
      <c r="B1" s="55"/>
      <c r="F1" s="17" t="s">
        <v>23</v>
      </c>
      <c r="G1" s="16"/>
    </row>
    <row r="2" spans="1:7" s="12" customFormat="1" ht="74.25" customHeight="1" thickBot="1" x14ac:dyDescent="0.35">
      <c r="A2" s="56" t="s">
        <v>335</v>
      </c>
      <c r="B2" s="57"/>
      <c r="F2" s="13"/>
    </row>
    <row r="3" spans="1:7" s="12" customFormat="1" ht="29.25" customHeight="1" x14ac:dyDescent="0.3">
      <c r="F3" s="13"/>
    </row>
    <row r="4" spans="1:7" s="12" customFormat="1" ht="75.75" customHeight="1" x14ac:dyDescent="0.3">
      <c r="A4" s="1" t="s">
        <v>0</v>
      </c>
      <c r="B4" s="1" t="s">
        <v>1</v>
      </c>
      <c r="C4" s="1" t="s">
        <v>3</v>
      </c>
      <c r="D4" s="1" t="s">
        <v>4</v>
      </c>
      <c r="E4" s="1" t="s">
        <v>26</v>
      </c>
      <c r="F4" s="1" t="s">
        <v>109</v>
      </c>
    </row>
    <row r="5" spans="1:7" s="3" customFormat="1" ht="75.75" customHeight="1" x14ac:dyDescent="0.3">
      <c r="A5" s="2" t="s">
        <v>5</v>
      </c>
      <c r="B5" s="37" t="s">
        <v>28</v>
      </c>
      <c r="C5" s="2" t="s">
        <v>37</v>
      </c>
      <c r="D5" s="2">
        <v>1989</v>
      </c>
      <c r="E5" s="2" t="s">
        <v>6</v>
      </c>
      <c r="F5" s="4">
        <v>40360</v>
      </c>
    </row>
    <row r="6" spans="1:7" s="3" customFormat="1" ht="75.75" customHeight="1" x14ac:dyDescent="0.3">
      <c r="A6" s="2" t="s">
        <v>7</v>
      </c>
      <c r="B6" s="2" t="s">
        <v>8</v>
      </c>
      <c r="C6" s="2" t="s">
        <v>9</v>
      </c>
      <c r="D6" s="2">
        <v>2003</v>
      </c>
      <c r="E6" s="2" t="s">
        <v>6</v>
      </c>
      <c r="F6" s="4">
        <v>20000</v>
      </c>
    </row>
    <row r="7" spans="1:7" s="3" customFormat="1" ht="75.75" customHeight="1" x14ac:dyDescent="0.3">
      <c r="A7" s="2" t="s">
        <v>10</v>
      </c>
      <c r="B7" s="2" t="s">
        <v>11</v>
      </c>
      <c r="C7" s="2" t="s">
        <v>35</v>
      </c>
      <c r="D7" s="2">
        <v>2002</v>
      </c>
      <c r="E7" s="32">
        <v>44256</v>
      </c>
      <c r="F7" s="4">
        <v>4630</v>
      </c>
    </row>
    <row r="8" spans="1:7" s="3" customFormat="1" ht="75.75" customHeight="1" x14ac:dyDescent="0.3">
      <c r="A8" s="6" t="s">
        <v>24</v>
      </c>
      <c r="B8" s="6" t="s">
        <v>27</v>
      </c>
      <c r="C8" s="18" t="s">
        <v>35</v>
      </c>
      <c r="D8" s="2">
        <v>2004</v>
      </c>
      <c r="E8" s="2" t="s">
        <v>6</v>
      </c>
      <c r="F8" s="9">
        <v>9950</v>
      </c>
    </row>
    <row r="9" spans="1:7" s="3" customFormat="1" ht="75.75" customHeight="1" x14ac:dyDescent="0.3">
      <c r="A9" s="2" t="s">
        <v>86</v>
      </c>
      <c r="B9" s="2" t="s">
        <v>12</v>
      </c>
      <c r="C9" s="2" t="s">
        <v>13</v>
      </c>
      <c r="D9" s="2" t="s">
        <v>14</v>
      </c>
      <c r="E9" s="2" t="s">
        <v>15</v>
      </c>
      <c r="F9" s="4" t="s">
        <v>187</v>
      </c>
    </row>
    <row r="10" spans="1:7" s="3" customFormat="1" ht="75.75" customHeight="1" x14ac:dyDescent="0.3">
      <c r="A10" s="2" t="s">
        <v>16</v>
      </c>
      <c r="B10" s="2" t="s">
        <v>17</v>
      </c>
      <c r="C10" s="6" t="s">
        <v>25</v>
      </c>
      <c r="D10" s="2">
        <v>2009</v>
      </c>
      <c r="E10" s="2">
        <v>2021</v>
      </c>
      <c r="F10" s="4">
        <v>5000</v>
      </c>
    </row>
    <row r="11" spans="1:7" s="3" customFormat="1" ht="75.75" customHeight="1" x14ac:dyDescent="0.3">
      <c r="A11" s="18" t="s">
        <v>83</v>
      </c>
      <c r="B11" s="6" t="s">
        <v>18</v>
      </c>
      <c r="C11" s="6" t="s">
        <v>25</v>
      </c>
      <c r="D11" s="7">
        <v>2012</v>
      </c>
      <c r="E11" s="6" t="s">
        <v>6</v>
      </c>
      <c r="F11" s="8">
        <v>168000</v>
      </c>
    </row>
    <row r="12" spans="1:7" s="3" customFormat="1" ht="75.75" customHeight="1" x14ac:dyDescent="0.3">
      <c r="A12" s="6" t="s">
        <v>19</v>
      </c>
      <c r="B12" s="6" t="s">
        <v>20</v>
      </c>
      <c r="C12" s="6" t="s">
        <v>21</v>
      </c>
      <c r="D12" s="6">
        <v>2007</v>
      </c>
      <c r="E12" s="6" t="s">
        <v>6</v>
      </c>
      <c r="F12" s="8">
        <v>110000</v>
      </c>
    </row>
    <row r="13" spans="1:7" s="3" customFormat="1" ht="75.75" customHeight="1" x14ac:dyDescent="0.3">
      <c r="A13" s="18" t="s">
        <v>475</v>
      </c>
      <c r="B13" s="6" t="s">
        <v>22</v>
      </c>
      <c r="C13" s="6" t="s">
        <v>13</v>
      </c>
      <c r="D13" s="52">
        <v>2012</v>
      </c>
      <c r="E13" s="52">
        <v>2023</v>
      </c>
      <c r="F13" s="8">
        <v>44550</v>
      </c>
    </row>
    <row r="14" spans="1:7" s="14" customFormat="1" ht="161.4" customHeight="1" x14ac:dyDescent="0.3">
      <c r="A14" s="18" t="s">
        <v>189</v>
      </c>
      <c r="B14" s="18" t="s">
        <v>188</v>
      </c>
      <c r="C14" s="2" t="s">
        <v>89</v>
      </c>
      <c r="D14" s="6">
        <v>2017</v>
      </c>
      <c r="E14" s="6" t="s">
        <v>6</v>
      </c>
      <c r="F14" s="15">
        <v>0</v>
      </c>
    </row>
    <row r="15" spans="1:7" s="14" customFormat="1" ht="75.75" customHeight="1" x14ac:dyDescent="0.3">
      <c r="A15" s="18" t="s">
        <v>190</v>
      </c>
      <c r="B15" s="18" t="s">
        <v>191</v>
      </c>
      <c r="C15" s="2" t="s">
        <v>89</v>
      </c>
      <c r="D15" s="6">
        <v>2017</v>
      </c>
      <c r="E15" s="6" t="s">
        <v>6</v>
      </c>
      <c r="F15" s="15">
        <v>0</v>
      </c>
    </row>
    <row r="16" spans="1:7" s="14" customFormat="1" ht="75.75" customHeight="1" x14ac:dyDescent="0.3">
      <c r="A16" s="18" t="s">
        <v>612</v>
      </c>
      <c r="B16" s="18" t="s">
        <v>192</v>
      </c>
      <c r="C16" s="2" t="s">
        <v>193</v>
      </c>
      <c r="D16" s="40">
        <v>44287</v>
      </c>
      <c r="E16" s="40">
        <v>45017</v>
      </c>
      <c r="F16" s="15">
        <v>0</v>
      </c>
    </row>
    <row r="17" spans="1:6" s="3" customFormat="1" ht="76.5" customHeight="1" x14ac:dyDescent="0.3">
      <c r="A17" s="18" t="s">
        <v>87</v>
      </c>
      <c r="B17" s="18" t="s">
        <v>88</v>
      </c>
      <c r="C17" s="18" t="s">
        <v>89</v>
      </c>
      <c r="D17" s="6">
        <v>2015</v>
      </c>
      <c r="E17" s="18" t="s">
        <v>6</v>
      </c>
      <c r="F17" s="15">
        <v>0</v>
      </c>
    </row>
    <row r="18" spans="1:6" s="3" customFormat="1" ht="76.2" customHeight="1" x14ac:dyDescent="0.3">
      <c r="A18" s="18" t="s">
        <v>110</v>
      </c>
      <c r="B18" s="18" t="s">
        <v>111</v>
      </c>
      <c r="C18" s="18" t="s">
        <v>37</v>
      </c>
      <c r="D18" s="18">
        <v>2016</v>
      </c>
      <c r="E18" s="19" t="s">
        <v>6</v>
      </c>
      <c r="F18" s="34">
        <v>600</v>
      </c>
    </row>
    <row r="19" spans="1:6" s="3" customFormat="1" ht="75.599999999999994" customHeight="1" x14ac:dyDescent="0.3">
      <c r="A19" s="18" t="s">
        <v>112</v>
      </c>
      <c r="B19" s="18" t="s">
        <v>111</v>
      </c>
      <c r="C19" s="18" t="s">
        <v>37</v>
      </c>
      <c r="D19" s="18">
        <v>2012</v>
      </c>
      <c r="E19" s="19" t="s">
        <v>6</v>
      </c>
      <c r="F19" s="34">
        <v>665</v>
      </c>
    </row>
    <row r="20" spans="1:6" s="3" customFormat="1" ht="156" customHeight="1" x14ac:dyDescent="0.3">
      <c r="A20" s="18" t="s">
        <v>180</v>
      </c>
      <c r="B20" s="41" t="s">
        <v>333</v>
      </c>
      <c r="C20" s="18" t="s">
        <v>13</v>
      </c>
      <c r="D20" s="18">
        <v>2020</v>
      </c>
      <c r="E20" s="19" t="s">
        <v>6</v>
      </c>
      <c r="F20" s="34">
        <v>0</v>
      </c>
    </row>
    <row r="21" spans="1:6" s="3" customFormat="1" x14ac:dyDescent="0.3"/>
    <row r="22" spans="1:6" s="3" customFormat="1" x14ac:dyDescent="0.3"/>
    <row r="23" spans="1:6" s="3" customFormat="1" x14ac:dyDescent="0.3"/>
    <row r="24" spans="1:6" s="3" customFormat="1" x14ac:dyDescent="0.3"/>
    <row r="25" spans="1:6" s="3" customFormat="1" x14ac:dyDescent="0.3"/>
    <row r="26" spans="1:6" s="3" customFormat="1" x14ac:dyDescent="0.3"/>
    <row r="27" spans="1:6" s="3" customFormat="1" x14ac:dyDescent="0.3"/>
  </sheetData>
  <mergeCells count="2">
    <mergeCell ref="A1:B1"/>
    <mergeCell ref="A2:B2"/>
  </mergeCells>
  <pageMargins left="0.25" right="0.25" top="0.75" bottom="0.75" header="0.3" footer="0.3"/>
  <pageSetup paperSize="9"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172"/>
  <sheetViews>
    <sheetView showGridLines="0" tabSelected="1" view="pageBreakPreview" zoomScale="50" zoomScaleNormal="70" zoomScaleSheetLayoutView="50" workbookViewId="0">
      <pane ySplit="4" topLeftCell="A53" activePane="bottomLeft" state="frozen"/>
      <selection pane="bottomLeft" activeCell="D47" sqref="D47"/>
    </sheetView>
  </sheetViews>
  <sheetFormatPr defaultColWidth="9.109375" defaultRowHeight="15" x14ac:dyDescent="0.3"/>
  <cols>
    <col min="1" max="2" width="40.77734375" style="45" customWidth="1"/>
    <col min="3" max="3" width="40.77734375" style="21" customWidth="1"/>
    <col min="4" max="8" width="25.77734375" style="21" customWidth="1"/>
    <col min="9" max="16384" width="9.109375" style="45"/>
  </cols>
  <sheetData>
    <row r="1" spans="1:9" ht="74.25" customHeight="1" x14ac:dyDescent="0.3">
      <c r="A1" s="54" t="s">
        <v>30</v>
      </c>
      <c r="B1" s="55"/>
      <c r="C1" s="48"/>
      <c r="G1" s="62" t="s">
        <v>80</v>
      </c>
      <c r="H1" s="62"/>
    </row>
    <row r="2" spans="1:9" ht="74.25" customHeight="1" thickBot="1" x14ac:dyDescent="0.35">
      <c r="A2" s="56" t="s">
        <v>336</v>
      </c>
      <c r="B2" s="57"/>
    </row>
    <row r="3" spans="1:9" s="21" customFormat="1" ht="25.5" customHeight="1" x14ac:dyDescent="0.3"/>
    <row r="4" spans="1:9" ht="75" customHeight="1" x14ac:dyDescent="0.3">
      <c r="A4" s="10" t="s">
        <v>31</v>
      </c>
      <c r="B4" s="10" t="s">
        <v>70</v>
      </c>
      <c r="C4" s="10" t="s">
        <v>2</v>
      </c>
      <c r="D4" s="10" t="s">
        <v>3</v>
      </c>
      <c r="E4" s="10" t="s">
        <v>32</v>
      </c>
      <c r="F4" s="10" t="s">
        <v>33</v>
      </c>
      <c r="G4" s="10" t="s">
        <v>114</v>
      </c>
      <c r="H4" s="1" t="s">
        <v>34</v>
      </c>
    </row>
    <row r="5" spans="1:9" ht="37.5" customHeight="1" x14ac:dyDescent="0.3">
      <c r="A5" s="59" t="s">
        <v>35</v>
      </c>
      <c r="B5" s="60"/>
      <c r="C5" s="60"/>
      <c r="D5" s="60"/>
      <c r="E5" s="60"/>
      <c r="F5" s="60"/>
      <c r="G5" s="60"/>
      <c r="H5" s="61"/>
      <c r="I5" s="31"/>
    </row>
    <row r="6" spans="1:9" ht="75" customHeight="1" x14ac:dyDescent="0.3">
      <c r="A6" s="18" t="s">
        <v>530</v>
      </c>
      <c r="B6" s="18" t="s">
        <v>36</v>
      </c>
      <c r="C6" s="18" t="s">
        <v>182</v>
      </c>
      <c r="D6" s="18" t="s">
        <v>37</v>
      </c>
      <c r="E6" s="19">
        <v>42826</v>
      </c>
      <c r="F6" s="19" t="s">
        <v>113</v>
      </c>
      <c r="G6" s="20">
        <v>4560</v>
      </c>
      <c r="H6" s="18"/>
    </row>
    <row r="7" spans="1:9" ht="75" customHeight="1" x14ac:dyDescent="0.3">
      <c r="A7" s="18" t="s">
        <v>530</v>
      </c>
      <c r="B7" s="18" t="s">
        <v>36</v>
      </c>
      <c r="C7" s="18" t="s">
        <v>115</v>
      </c>
      <c r="D7" s="18" t="s">
        <v>37</v>
      </c>
      <c r="E7" s="19">
        <v>43922</v>
      </c>
      <c r="F7" s="19">
        <v>44621</v>
      </c>
      <c r="G7" s="20">
        <v>624</v>
      </c>
      <c r="H7" s="18"/>
    </row>
    <row r="8" spans="1:9" ht="75" customHeight="1" x14ac:dyDescent="0.3">
      <c r="A8" s="18" t="s">
        <v>530</v>
      </c>
      <c r="B8" s="18" t="s">
        <v>36</v>
      </c>
      <c r="C8" s="18" t="s">
        <v>116</v>
      </c>
      <c r="D8" s="18" t="s">
        <v>37</v>
      </c>
      <c r="E8" s="19">
        <v>43922</v>
      </c>
      <c r="F8" s="19">
        <v>44621</v>
      </c>
      <c r="G8" s="20">
        <v>6034.4</v>
      </c>
      <c r="H8" s="18"/>
    </row>
    <row r="9" spans="1:9" s="21" customFormat="1" ht="75" customHeight="1" x14ac:dyDescent="0.3">
      <c r="A9" s="18" t="s">
        <v>530</v>
      </c>
      <c r="B9" s="18" t="s">
        <v>36</v>
      </c>
      <c r="C9" s="18" t="s">
        <v>181</v>
      </c>
      <c r="D9" s="18" t="s">
        <v>37</v>
      </c>
      <c r="E9" s="19">
        <v>44287</v>
      </c>
      <c r="F9" s="19">
        <v>44621</v>
      </c>
      <c r="G9" s="20">
        <v>3360</v>
      </c>
      <c r="H9" s="18"/>
    </row>
    <row r="10" spans="1:9" ht="38.25" customHeight="1" x14ac:dyDescent="0.3">
      <c r="A10" s="58" t="s">
        <v>122</v>
      </c>
      <c r="B10" s="58"/>
      <c r="C10" s="58"/>
      <c r="D10" s="58"/>
      <c r="E10" s="58"/>
      <c r="F10" s="58"/>
      <c r="G10" s="58"/>
      <c r="H10" s="58"/>
      <c r="I10" s="31"/>
    </row>
    <row r="11" spans="1:9" s="21" customFormat="1" ht="76.5" customHeight="1" x14ac:dyDescent="0.3">
      <c r="A11" s="18" t="s">
        <v>93</v>
      </c>
      <c r="B11" s="38" t="s">
        <v>94</v>
      </c>
      <c r="C11" s="18" t="s">
        <v>90</v>
      </c>
      <c r="D11" s="18" t="s">
        <v>37</v>
      </c>
      <c r="E11" s="27">
        <v>43891</v>
      </c>
      <c r="F11" s="27" t="s">
        <v>69</v>
      </c>
      <c r="G11" s="28">
        <v>33000</v>
      </c>
      <c r="H11" s="26" t="s">
        <v>103</v>
      </c>
    </row>
    <row r="12" spans="1:9" s="21" customFormat="1" ht="76.5" customHeight="1" x14ac:dyDescent="0.3">
      <c r="A12" s="18" t="s">
        <v>91</v>
      </c>
      <c r="B12" s="18" t="s">
        <v>84</v>
      </c>
      <c r="C12" s="18" t="s">
        <v>92</v>
      </c>
      <c r="D12" s="18" t="s">
        <v>37</v>
      </c>
      <c r="E12" s="27">
        <v>43891</v>
      </c>
      <c r="F12" s="27" t="s">
        <v>69</v>
      </c>
      <c r="G12" s="28">
        <v>27000</v>
      </c>
      <c r="H12" s="26" t="s">
        <v>103</v>
      </c>
    </row>
    <row r="13" spans="1:9" s="21" customFormat="1" ht="76.5" customHeight="1" x14ac:dyDescent="0.3">
      <c r="A13" s="18" t="s">
        <v>99</v>
      </c>
      <c r="B13" s="18" t="s">
        <v>100</v>
      </c>
      <c r="C13" s="18" t="s">
        <v>95</v>
      </c>
      <c r="D13" s="18" t="s">
        <v>37</v>
      </c>
      <c r="E13" s="27">
        <v>43891</v>
      </c>
      <c r="F13" s="27" t="s">
        <v>69</v>
      </c>
      <c r="G13" s="28">
        <v>45000</v>
      </c>
      <c r="H13" s="26" t="s">
        <v>104</v>
      </c>
    </row>
    <row r="14" spans="1:9" s="21" customFormat="1" ht="76.5" customHeight="1" x14ac:dyDescent="0.3">
      <c r="A14" s="18" t="s">
        <v>96</v>
      </c>
      <c r="B14" s="25" t="s">
        <v>101</v>
      </c>
      <c r="C14" s="18" t="s">
        <v>97</v>
      </c>
      <c r="D14" s="18" t="s">
        <v>37</v>
      </c>
      <c r="E14" s="27">
        <v>43891</v>
      </c>
      <c r="F14" s="27" t="s">
        <v>69</v>
      </c>
      <c r="G14" s="28">
        <v>1250</v>
      </c>
      <c r="H14" s="26" t="s">
        <v>104</v>
      </c>
    </row>
    <row r="15" spans="1:9" s="21" customFormat="1" ht="76.5" customHeight="1" x14ac:dyDescent="0.3">
      <c r="A15" s="18" t="s">
        <v>502</v>
      </c>
      <c r="B15" s="47" t="s">
        <v>102</v>
      </c>
      <c r="C15" s="18" t="s">
        <v>98</v>
      </c>
      <c r="D15" s="18" t="s">
        <v>37</v>
      </c>
      <c r="E15" s="27">
        <v>43891</v>
      </c>
      <c r="F15" s="27" t="s">
        <v>69</v>
      </c>
      <c r="G15" s="28">
        <v>1438.42</v>
      </c>
      <c r="H15" s="26" t="s">
        <v>104</v>
      </c>
    </row>
    <row r="16" spans="1:9" s="21" customFormat="1" ht="76.5" customHeight="1" x14ac:dyDescent="0.3">
      <c r="A16" s="18" t="s">
        <v>501</v>
      </c>
      <c r="B16" s="29" t="s">
        <v>165</v>
      </c>
      <c r="C16" s="18" t="s">
        <v>352</v>
      </c>
      <c r="D16" s="18" t="s">
        <v>13</v>
      </c>
      <c r="E16" s="27" t="s">
        <v>166</v>
      </c>
      <c r="F16" s="27" t="s">
        <v>167</v>
      </c>
      <c r="G16" s="28">
        <v>12919.89</v>
      </c>
      <c r="H16" s="26"/>
    </row>
    <row r="17" spans="1:9" s="21" customFormat="1" ht="76.5" customHeight="1" x14ac:dyDescent="0.3">
      <c r="A17" s="18" t="s">
        <v>503</v>
      </c>
      <c r="B17" s="29" t="s">
        <v>168</v>
      </c>
      <c r="C17" s="18" t="s">
        <v>353</v>
      </c>
      <c r="D17" s="18" t="s">
        <v>13</v>
      </c>
      <c r="E17" s="27" t="s">
        <v>166</v>
      </c>
      <c r="F17" s="27" t="s">
        <v>167</v>
      </c>
      <c r="G17" s="28">
        <v>650.79999999999995</v>
      </c>
      <c r="H17" s="26"/>
    </row>
    <row r="18" spans="1:9" s="21" customFormat="1" ht="90" x14ac:dyDescent="0.3">
      <c r="A18" s="18" t="s">
        <v>169</v>
      </c>
      <c r="B18" s="29" t="s">
        <v>170</v>
      </c>
      <c r="C18" s="25" t="s">
        <v>465</v>
      </c>
      <c r="D18" s="18" t="s">
        <v>13</v>
      </c>
      <c r="E18" s="27" t="s">
        <v>166</v>
      </c>
      <c r="F18" s="27" t="s">
        <v>167</v>
      </c>
      <c r="G18" s="28">
        <v>34369</v>
      </c>
      <c r="H18" s="26"/>
    </row>
    <row r="19" spans="1:9" s="21" customFormat="1" ht="76.5" customHeight="1" x14ac:dyDescent="0.3">
      <c r="A19" s="18" t="s">
        <v>506</v>
      </c>
      <c r="B19" s="29" t="s">
        <v>171</v>
      </c>
      <c r="C19" s="18" t="s">
        <v>469</v>
      </c>
      <c r="D19" s="18" t="s">
        <v>13</v>
      </c>
      <c r="E19" s="27" t="s">
        <v>166</v>
      </c>
      <c r="F19" s="27" t="s">
        <v>167</v>
      </c>
      <c r="G19" s="28">
        <v>21570</v>
      </c>
      <c r="H19" s="26"/>
    </row>
    <row r="20" spans="1:9" s="21" customFormat="1" ht="105" x14ac:dyDescent="0.3">
      <c r="A20" s="18" t="s">
        <v>507</v>
      </c>
      <c r="B20" s="29" t="s">
        <v>172</v>
      </c>
      <c r="C20" s="18" t="s">
        <v>470</v>
      </c>
      <c r="D20" s="18" t="s">
        <v>13</v>
      </c>
      <c r="E20" s="27" t="s">
        <v>166</v>
      </c>
      <c r="F20" s="27" t="s">
        <v>167</v>
      </c>
      <c r="G20" s="28">
        <v>18055.68</v>
      </c>
      <c r="H20" s="26"/>
    </row>
    <row r="21" spans="1:9" s="21" customFormat="1" ht="76.5" customHeight="1" x14ac:dyDescent="0.3">
      <c r="A21" s="18" t="s">
        <v>173</v>
      </c>
      <c r="B21" s="29" t="s">
        <v>174</v>
      </c>
      <c r="C21" s="18" t="s">
        <v>468</v>
      </c>
      <c r="D21" s="18" t="s">
        <v>13</v>
      </c>
      <c r="E21" s="27" t="s">
        <v>166</v>
      </c>
      <c r="F21" s="27" t="s">
        <v>167</v>
      </c>
      <c r="G21" s="28">
        <v>10500</v>
      </c>
      <c r="H21" s="26"/>
    </row>
    <row r="22" spans="1:9" s="21" customFormat="1" ht="76.5" customHeight="1" x14ac:dyDescent="0.3">
      <c r="A22" s="18" t="s">
        <v>175</v>
      </c>
      <c r="B22" s="29" t="s">
        <v>176</v>
      </c>
      <c r="C22" s="18" t="s">
        <v>467</v>
      </c>
      <c r="D22" s="18" t="s">
        <v>13</v>
      </c>
      <c r="E22" s="27" t="s">
        <v>166</v>
      </c>
      <c r="F22" s="27" t="s">
        <v>167</v>
      </c>
      <c r="G22" s="28">
        <v>1150.8</v>
      </c>
      <c r="H22" s="26"/>
    </row>
    <row r="23" spans="1:9" s="21" customFormat="1" ht="76.5" customHeight="1" x14ac:dyDescent="0.3">
      <c r="A23" s="18" t="s">
        <v>508</v>
      </c>
      <c r="B23" s="29" t="s">
        <v>177</v>
      </c>
      <c r="C23" s="29" t="s">
        <v>466</v>
      </c>
      <c r="D23" s="18" t="s">
        <v>13</v>
      </c>
      <c r="E23" s="27" t="s">
        <v>166</v>
      </c>
      <c r="F23" s="27" t="s">
        <v>167</v>
      </c>
      <c r="G23" s="28">
        <v>10000</v>
      </c>
      <c r="H23" s="26"/>
    </row>
    <row r="24" spans="1:9" s="21" customFormat="1" ht="76.5" customHeight="1" x14ac:dyDescent="0.3">
      <c r="A24" s="18" t="s">
        <v>504</v>
      </c>
      <c r="B24" s="29" t="s">
        <v>178</v>
      </c>
      <c r="C24" s="29" t="s">
        <v>473</v>
      </c>
      <c r="D24" s="18" t="s">
        <v>13</v>
      </c>
      <c r="E24" s="27" t="s">
        <v>166</v>
      </c>
      <c r="F24" s="27" t="s">
        <v>167</v>
      </c>
      <c r="G24" s="28">
        <v>6037.5</v>
      </c>
      <c r="H24" s="26"/>
    </row>
    <row r="25" spans="1:9" s="21" customFormat="1" ht="76.5" customHeight="1" x14ac:dyDescent="0.3">
      <c r="A25" s="18" t="s">
        <v>505</v>
      </c>
      <c r="B25" s="29" t="s">
        <v>179</v>
      </c>
      <c r="C25" s="29" t="s">
        <v>474</v>
      </c>
      <c r="D25" s="18" t="s">
        <v>13</v>
      </c>
      <c r="E25" s="27" t="s">
        <v>166</v>
      </c>
      <c r="F25" s="27" t="s">
        <v>167</v>
      </c>
      <c r="G25" s="28">
        <v>14917.2</v>
      </c>
      <c r="H25" s="26"/>
    </row>
    <row r="26" spans="1:9" ht="90" x14ac:dyDescent="0.3">
      <c r="A26" s="18" t="s">
        <v>337</v>
      </c>
      <c r="B26" s="46" t="s">
        <v>338</v>
      </c>
      <c r="C26" s="29" t="s">
        <v>471</v>
      </c>
      <c r="D26" s="18" t="s">
        <v>13</v>
      </c>
      <c r="E26" s="27" t="s">
        <v>166</v>
      </c>
      <c r="F26" s="27" t="s">
        <v>69</v>
      </c>
      <c r="G26" s="28">
        <v>14724.5</v>
      </c>
      <c r="H26" s="26"/>
    </row>
    <row r="27" spans="1:9" ht="76.5" customHeight="1" x14ac:dyDescent="0.3">
      <c r="A27" s="18" t="s">
        <v>91</v>
      </c>
      <c r="B27" s="46" t="s">
        <v>339</v>
      </c>
      <c r="C27" s="29" t="s">
        <v>472</v>
      </c>
      <c r="D27" s="18" t="s">
        <v>13</v>
      </c>
      <c r="E27" s="27" t="s">
        <v>166</v>
      </c>
      <c r="F27" s="27" t="s">
        <v>69</v>
      </c>
      <c r="G27" s="28">
        <v>4900</v>
      </c>
      <c r="H27" s="26"/>
    </row>
    <row r="28" spans="1:9" ht="38.25" customHeight="1" x14ac:dyDescent="0.3">
      <c r="A28" s="58" t="s">
        <v>71</v>
      </c>
      <c r="B28" s="58"/>
      <c r="C28" s="58"/>
      <c r="D28" s="58"/>
      <c r="E28" s="58"/>
      <c r="F28" s="58"/>
      <c r="G28" s="58"/>
      <c r="H28" s="58"/>
      <c r="I28" s="31"/>
    </row>
    <row r="29" spans="1:9" ht="78" customHeight="1" x14ac:dyDescent="0.3">
      <c r="A29" s="18" t="s">
        <v>516</v>
      </c>
      <c r="B29" s="18" t="s">
        <v>76</v>
      </c>
      <c r="C29" s="18" t="s">
        <v>73</v>
      </c>
      <c r="D29" s="18" t="s">
        <v>37</v>
      </c>
      <c r="E29" s="36">
        <v>2019</v>
      </c>
      <c r="F29" s="22">
        <v>44531</v>
      </c>
      <c r="G29" s="28">
        <v>7494</v>
      </c>
      <c r="H29" s="53"/>
      <c r="I29" s="31"/>
    </row>
    <row r="30" spans="1:9" ht="78" customHeight="1" x14ac:dyDescent="0.3">
      <c r="A30" s="18" t="s">
        <v>517</v>
      </c>
      <c r="B30" s="30" t="s">
        <v>77</v>
      </c>
      <c r="C30" s="18" t="s">
        <v>75</v>
      </c>
      <c r="D30" s="18" t="s">
        <v>37</v>
      </c>
      <c r="E30" s="36">
        <v>2019</v>
      </c>
      <c r="F30" s="22">
        <v>44531</v>
      </c>
      <c r="G30" s="28">
        <v>8259.66</v>
      </c>
      <c r="H30" s="53"/>
      <c r="I30" s="31"/>
    </row>
    <row r="31" spans="1:9" ht="75" x14ac:dyDescent="0.3">
      <c r="A31" s="18" t="s">
        <v>518</v>
      </c>
      <c r="B31" s="18" t="s">
        <v>78</v>
      </c>
      <c r="C31" s="18" t="s">
        <v>74</v>
      </c>
      <c r="D31" s="18" t="s">
        <v>37</v>
      </c>
      <c r="E31" s="18">
        <v>2019</v>
      </c>
      <c r="F31" s="22">
        <v>44531</v>
      </c>
      <c r="G31" s="28">
        <v>12500</v>
      </c>
      <c r="H31" s="53"/>
      <c r="I31" s="31"/>
    </row>
    <row r="32" spans="1:9" ht="105" x14ac:dyDescent="0.3">
      <c r="A32" s="18" t="s">
        <v>519</v>
      </c>
      <c r="B32" s="30" t="s">
        <v>72</v>
      </c>
      <c r="C32" s="18" t="s">
        <v>108</v>
      </c>
      <c r="D32" s="18" t="s">
        <v>37</v>
      </c>
      <c r="E32" s="18">
        <v>2019</v>
      </c>
      <c r="F32" s="33">
        <v>44866</v>
      </c>
      <c r="G32" s="39">
        <v>50778</v>
      </c>
      <c r="H32" s="53"/>
      <c r="I32" s="31"/>
    </row>
    <row r="33" spans="1:9" ht="75" customHeight="1" x14ac:dyDescent="0.3">
      <c r="A33" s="18" t="s">
        <v>509</v>
      </c>
      <c r="B33" s="30" t="s">
        <v>117</v>
      </c>
      <c r="C33" s="18" t="s">
        <v>118</v>
      </c>
      <c r="D33" s="18" t="s">
        <v>37</v>
      </c>
      <c r="E33" s="18">
        <v>2020</v>
      </c>
      <c r="F33" s="33">
        <v>44651</v>
      </c>
      <c r="G33" s="28">
        <v>7302</v>
      </c>
      <c r="H33" s="53"/>
      <c r="I33" s="31"/>
    </row>
    <row r="34" spans="1:9" s="21" customFormat="1" ht="75" customHeight="1" x14ac:dyDescent="0.3">
      <c r="A34" s="18" t="s">
        <v>510</v>
      </c>
      <c r="B34" s="30" t="s">
        <v>137</v>
      </c>
      <c r="C34" s="18" t="s">
        <v>138</v>
      </c>
      <c r="D34" s="18" t="s">
        <v>37</v>
      </c>
      <c r="E34" s="18">
        <v>2021</v>
      </c>
      <c r="F34" s="33">
        <v>44531</v>
      </c>
      <c r="G34" s="28">
        <v>5000</v>
      </c>
      <c r="H34" s="18"/>
    </row>
    <row r="35" spans="1:9" s="21" customFormat="1" ht="75" customHeight="1" x14ac:dyDescent="0.3">
      <c r="A35" s="18" t="s">
        <v>511</v>
      </c>
      <c r="B35" s="30" t="s">
        <v>139</v>
      </c>
      <c r="C35" s="18" t="s">
        <v>140</v>
      </c>
      <c r="D35" s="18" t="s">
        <v>37</v>
      </c>
      <c r="E35" s="18">
        <v>2021</v>
      </c>
      <c r="F35" s="33">
        <v>44652</v>
      </c>
      <c r="G35" s="28">
        <v>6935</v>
      </c>
      <c r="H35" s="18"/>
    </row>
    <row r="36" spans="1:9" s="21" customFormat="1" ht="75" customHeight="1" x14ac:dyDescent="0.3">
      <c r="A36" s="18" t="s">
        <v>512</v>
      </c>
      <c r="B36" s="30" t="s">
        <v>141</v>
      </c>
      <c r="C36" s="18" t="s">
        <v>142</v>
      </c>
      <c r="D36" s="18" t="s">
        <v>37</v>
      </c>
      <c r="E36" s="18">
        <v>2020</v>
      </c>
      <c r="F36" s="33">
        <v>44652</v>
      </c>
      <c r="G36" s="28">
        <v>7253</v>
      </c>
      <c r="H36" s="18"/>
    </row>
    <row r="37" spans="1:9" s="21" customFormat="1" ht="75" customHeight="1" x14ac:dyDescent="0.3">
      <c r="A37" s="18" t="s">
        <v>513</v>
      </c>
      <c r="B37" s="30" t="s">
        <v>143</v>
      </c>
      <c r="C37" s="18" t="s">
        <v>144</v>
      </c>
      <c r="D37" s="18" t="s">
        <v>37</v>
      </c>
      <c r="E37" s="18">
        <v>2021</v>
      </c>
      <c r="F37" s="22">
        <v>44713</v>
      </c>
      <c r="G37" s="28">
        <v>5206.49</v>
      </c>
      <c r="H37" s="18"/>
    </row>
    <row r="38" spans="1:9" s="21" customFormat="1" ht="75" customHeight="1" x14ac:dyDescent="0.3">
      <c r="A38" s="18" t="s">
        <v>514</v>
      </c>
      <c r="B38" s="30" t="s">
        <v>145</v>
      </c>
      <c r="C38" s="18" t="s">
        <v>146</v>
      </c>
      <c r="D38" s="18" t="s">
        <v>37</v>
      </c>
      <c r="E38" s="18">
        <v>2021</v>
      </c>
      <c r="F38" s="33">
        <v>44562</v>
      </c>
      <c r="G38" s="28">
        <v>7502.63</v>
      </c>
      <c r="H38" s="18"/>
    </row>
    <row r="39" spans="1:9" s="21" customFormat="1" ht="75" customHeight="1" x14ac:dyDescent="0.3">
      <c r="A39" s="18" t="s">
        <v>515</v>
      </c>
      <c r="B39" s="30" t="s">
        <v>147</v>
      </c>
      <c r="C39" s="18" t="s">
        <v>334</v>
      </c>
      <c r="D39" s="18" t="s">
        <v>37</v>
      </c>
      <c r="E39" s="18">
        <v>2021</v>
      </c>
      <c r="F39" s="22">
        <v>44805</v>
      </c>
      <c r="G39" s="28">
        <v>5620.11</v>
      </c>
      <c r="H39" s="18"/>
    </row>
    <row r="40" spans="1:9" s="21" customFormat="1" ht="75" customHeight="1" x14ac:dyDescent="0.3">
      <c r="A40" s="18" t="s">
        <v>148</v>
      </c>
      <c r="B40" s="18" t="s">
        <v>149</v>
      </c>
      <c r="C40" s="18" t="s">
        <v>150</v>
      </c>
      <c r="D40" s="18" t="s">
        <v>37</v>
      </c>
      <c r="E40" s="18">
        <v>2021</v>
      </c>
      <c r="F40" s="33">
        <v>44621</v>
      </c>
      <c r="G40" s="28">
        <v>9126.17</v>
      </c>
      <c r="H40" s="18"/>
    </row>
    <row r="41" spans="1:9" s="21" customFormat="1" ht="75" customHeight="1" x14ac:dyDescent="0.3">
      <c r="A41" s="18" t="s">
        <v>151</v>
      </c>
      <c r="B41" s="30" t="s">
        <v>152</v>
      </c>
      <c r="C41" s="18" t="s">
        <v>153</v>
      </c>
      <c r="D41" s="18" t="s">
        <v>37</v>
      </c>
      <c r="E41" s="18">
        <v>2021</v>
      </c>
      <c r="F41" s="33">
        <v>44621</v>
      </c>
      <c r="G41" s="28">
        <v>8850</v>
      </c>
      <c r="H41" s="18"/>
    </row>
    <row r="42" spans="1:9" s="21" customFormat="1" ht="75" customHeight="1" x14ac:dyDescent="0.3">
      <c r="A42" s="18" t="s">
        <v>154</v>
      </c>
      <c r="B42" s="30" t="s">
        <v>155</v>
      </c>
      <c r="C42" s="18" t="s">
        <v>156</v>
      </c>
      <c r="D42" s="18" t="s">
        <v>37</v>
      </c>
      <c r="E42" s="18">
        <v>2021</v>
      </c>
      <c r="F42" s="33">
        <v>44621</v>
      </c>
      <c r="G42" s="28">
        <v>7164</v>
      </c>
      <c r="H42" s="18"/>
    </row>
    <row r="43" spans="1:9" s="21" customFormat="1" ht="75" customHeight="1" x14ac:dyDescent="0.3">
      <c r="A43" s="18" t="s">
        <v>157</v>
      </c>
      <c r="B43" s="30" t="s">
        <v>158</v>
      </c>
      <c r="C43" s="18" t="s">
        <v>159</v>
      </c>
      <c r="D43" s="18" t="s">
        <v>37</v>
      </c>
      <c r="E43" s="18">
        <v>2021</v>
      </c>
      <c r="F43" s="22">
        <v>44774</v>
      </c>
      <c r="G43" s="28">
        <v>2163.4899999999998</v>
      </c>
      <c r="H43" s="18"/>
    </row>
    <row r="44" spans="1:9" s="21" customFormat="1" ht="75" customHeight="1" x14ac:dyDescent="0.3">
      <c r="A44" s="18" t="s">
        <v>455</v>
      </c>
      <c r="B44" s="30" t="s">
        <v>160</v>
      </c>
      <c r="C44" s="18" t="s">
        <v>161</v>
      </c>
      <c r="D44" s="18" t="s">
        <v>37</v>
      </c>
      <c r="E44" s="18">
        <v>2020</v>
      </c>
      <c r="F44" s="22">
        <v>44531</v>
      </c>
      <c r="G44" s="28">
        <v>420000</v>
      </c>
      <c r="H44" s="18"/>
    </row>
    <row r="45" spans="1:9" s="21" customFormat="1" ht="75" customHeight="1" x14ac:dyDescent="0.3">
      <c r="A45" s="18" t="s">
        <v>162</v>
      </c>
      <c r="B45" s="18" t="s">
        <v>163</v>
      </c>
      <c r="C45" s="18" t="s">
        <v>164</v>
      </c>
      <c r="D45" s="18" t="s">
        <v>37</v>
      </c>
      <c r="E45" s="18">
        <v>2021</v>
      </c>
      <c r="F45" s="33">
        <v>44621</v>
      </c>
      <c r="G45" s="28">
        <v>10378.120000000001</v>
      </c>
      <c r="H45" s="18"/>
    </row>
    <row r="46" spans="1:9" ht="38.25" customHeight="1" x14ac:dyDescent="0.3">
      <c r="A46" s="58" t="s">
        <v>38</v>
      </c>
      <c r="B46" s="58"/>
      <c r="C46" s="58"/>
      <c r="D46" s="58"/>
      <c r="E46" s="58"/>
      <c r="F46" s="58"/>
      <c r="G46" s="58"/>
      <c r="H46" s="58"/>
    </row>
    <row r="47" spans="1:9" s="21" customFormat="1" ht="75" customHeight="1" x14ac:dyDescent="0.3">
      <c r="A47" s="18" t="s">
        <v>60</v>
      </c>
      <c r="B47" s="18" t="s">
        <v>61</v>
      </c>
      <c r="C47" s="18" t="s">
        <v>62</v>
      </c>
      <c r="D47" s="18" t="s">
        <v>107</v>
      </c>
      <c r="E47" s="18">
        <v>2014</v>
      </c>
      <c r="F47" s="18" t="s">
        <v>47</v>
      </c>
      <c r="G47" s="20">
        <v>30000</v>
      </c>
      <c r="H47" s="18"/>
    </row>
    <row r="48" spans="1:9" ht="37.5" customHeight="1" x14ac:dyDescent="0.3">
      <c r="A48" s="58" t="s">
        <v>39</v>
      </c>
      <c r="B48" s="58"/>
      <c r="C48" s="58"/>
      <c r="D48" s="58"/>
      <c r="E48" s="58"/>
      <c r="F48" s="58"/>
      <c r="G48" s="58"/>
      <c r="H48" s="58"/>
      <c r="I48" s="31"/>
    </row>
    <row r="49" spans="1:9" s="21" customFormat="1" ht="75" customHeight="1" x14ac:dyDescent="0.3">
      <c r="A49" s="18" t="s">
        <v>40</v>
      </c>
      <c r="B49" s="18" t="s">
        <v>41</v>
      </c>
      <c r="C49" s="18" t="s">
        <v>183</v>
      </c>
      <c r="D49" s="18" t="s">
        <v>39</v>
      </c>
      <c r="E49" s="18">
        <v>2007</v>
      </c>
      <c r="F49" s="18">
        <v>2022</v>
      </c>
      <c r="G49" s="20">
        <f>3000</f>
        <v>3000</v>
      </c>
      <c r="H49" s="18"/>
    </row>
    <row r="50" spans="1:9" s="21" customFormat="1" ht="75" customHeight="1" x14ac:dyDescent="0.3">
      <c r="A50" s="18" t="s">
        <v>520</v>
      </c>
      <c r="B50" s="18" t="s">
        <v>42</v>
      </c>
      <c r="C50" s="18" t="s">
        <v>184</v>
      </c>
      <c r="D50" s="18" t="s">
        <v>39</v>
      </c>
      <c r="E50" s="18">
        <v>2006</v>
      </c>
      <c r="F50" s="18" t="s">
        <v>47</v>
      </c>
      <c r="G50" s="20">
        <v>6500</v>
      </c>
      <c r="H50" s="18"/>
    </row>
    <row r="51" spans="1:9" s="21" customFormat="1" ht="75" customHeight="1" x14ac:dyDescent="0.3">
      <c r="A51" s="18" t="s">
        <v>522</v>
      </c>
      <c r="B51" s="18" t="s">
        <v>56</v>
      </c>
      <c r="C51" s="18" t="s">
        <v>185</v>
      </c>
      <c r="D51" s="18" t="s">
        <v>39</v>
      </c>
      <c r="E51" s="18">
        <v>2018</v>
      </c>
      <c r="F51" s="18" t="s">
        <v>47</v>
      </c>
      <c r="G51" s="20">
        <v>7500</v>
      </c>
      <c r="H51" s="18"/>
    </row>
    <row r="52" spans="1:9" ht="38.25" customHeight="1" x14ac:dyDescent="0.3">
      <c r="A52" s="58" t="s">
        <v>43</v>
      </c>
      <c r="B52" s="58"/>
      <c r="C52" s="58"/>
      <c r="D52" s="58"/>
      <c r="E52" s="58"/>
      <c r="F52" s="58"/>
      <c r="G52" s="58"/>
      <c r="H52" s="58"/>
      <c r="I52" s="31"/>
    </row>
    <row r="53" spans="1:9" s="21" customFormat="1" ht="75" customHeight="1" x14ac:dyDescent="0.3">
      <c r="A53" s="18" t="s">
        <v>44</v>
      </c>
      <c r="B53" s="18" t="s">
        <v>45</v>
      </c>
      <c r="C53" s="18" t="s">
        <v>46</v>
      </c>
      <c r="D53" s="18" t="s">
        <v>105</v>
      </c>
      <c r="E53" s="18">
        <v>2002</v>
      </c>
      <c r="F53" s="18" t="s">
        <v>47</v>
      </c>
      <c r="G53" s="20">
        <v>3000</v>
      </c>
      <c r="H53" s="18"/>
    </row>
    <row r="54" spans="1:9" s="21" customFormat="1" ht="75" customHeight="1" x14ac:dyDescent="0.3">
      <c r="A54" s="18" t="s">
        <v>521</v>
      </c>
      <c r="B54" s="18" t="s">
        <v>48</v>
      </c>
      <c r="C54" s="18" t="s">
        <v>49</v>
      </c>
      <c r="D54" s="18" t="s">
        <v>105</v>
      </c>
      <c r="E54" s="18">
        <v>2014</v>
      </c>
      <c r="F54" s="18" t="s">
        <v>47</v>
      </c>
      <c r="G54" s="20">
        <v>7000</v>
      </c>
      <c r="H54" s="18"/>
    </row>
    <row r="55" spans="1:9" s="21" customFormat="1" ht="75" customHeight="1" x14ac:dyDescent="0.3">
      <c r="A55" s="18" t="s">
        <v>50</v>
      </c>
      <c r="B55" s="18" t="s">
        <v>51</v>
      </c>
      <c r="C55" s="18" t="s">
        <v>52</v>
      </c>
      <c r="D55" s="18" t="s">
        <v>13</v>
      </c>
      <c r="E55" s="18">
        <v>2009</v>
      </c>
      <c r="F55" s="18" t="s">
        <v>47</v>
      </c>
      <c r="G55" s="20">
        <v>150000</v>
      </c>
      <c r="H55" s="18"/>
    </row>
    <row r="56" spans="1:9" ht="37.5" customHeight="1" x14ac:dyDescent="0.3">
      <c r="A56" s="58" t="s">
        <v>53</v>
      </c>
      <c r="B56" s="58"/>
      <c r="C56" s="58"/>
      <c r="D56" s="58"/>
      <c r="E56" s="58"/>
      <c r="F56" s="58"/>
      <c r="G56" s="58"/>
      <c r="H56" s="58"/>
      <c r="I56" s="31"/>
    </row>
    <row r="57" spans="1:9" s="21" customFormat="1" ht="75" customHeight="1" x14ac:dyDescent="0.3">
      <c r="A57" s="18" t="s">
        <v>523</v>
      </c>
      <c r="B57" s="18" t="s">
        <v>54</v>
      </c>
      <c r="C57" s="18" t="s">
        <v>55</v>
      </c>
      <c r="D57" s="18" t="s">
        <v>13</v>
      </c>
      <c r="E57" s="18">
        <v>2018</v>
      </c>
      <c r="F57" s="18">
        <v>2021</v>
      </c>
      <c r="G57" s="20">
        <v>25000</v>
      </c>
      <c r="H57" s="18"/>
    </row>
    <row r="58" spans="1:9" ht="37.5" customHeight="1" x14ac:dyDescent="0.3">
      <c r="A58" s="58" t="s">
        <v>57</v>
      </c>
      <c r="B58" s="58"/>
      <c r="C58" s="58"/>
      <c r="D58" s="58"/>
      <c r="E58" s="58"/>
      <c r="F58" s="58"/>
      <c r="G58" s="58"/>
      <c r="H58" s="58"/>
      <c r="I58" s="31"/>
    </row>
    <row r="59" spans="1:9" s="21" customFormat="1" ht="75" customHeight="1" x14ac:dyDescent="0.3">
      <c r="A59" s="18" t="s">
        <v>85</v>
      </c>
      <c r="B59" s="18" t="s">
        <v>58</v>
      </c>
      <c r="C59" s="18" t="s">
        <v>59</v>
      </c>
      <c r="D59" s="18" t="s">
        <v>106</v>
      </c>
      <c r="E59" s="18">
        <v>2018</v>
      </c>
      <c r="F59" s="18">
        <v>2021</v>
      </c>
      <c r="G59" s="20">
        <f>57000+10800</f>
        <v>67800</v>
      </c>
      <c r="H59" s="18"/>
    </row>
    <row r="60" spans="1:9" s="21" customFormat="1" ht="75" customHeight="1" x14ac:dyDescent="0.3">
      <c r="A60" s="2" t="s">
        <v>63</v>
      </c>
      <c r="B60" s="18" t="s">
        <v>64</v>
      </c>
      <c r="C60" s="18" t="s">
        <v>65</v>
      </c>
      <c r="D60" s="18" t="s">
        <v>106</v>
      </c>
      <c r="E60" s="18">
        <v>2018</v>
      </c>
      <c r="F60" s="18" t="s">
        <v>186</v>
      </c>
      <c r="G60" s="20">
        <v>10000</v>
      </c>
      <c r="H60" s="18"/>
    </row>
    <row r="61" spans="1:9" s="21" customFormat="1" ht="75" customHeight="1" x14ac:dyDescent="0.3">
      <c r="A61" s="18" t="s">
        <v>82</v>
      </c>
      <c r="B61" s="18" t="s">
        <v>66</v>
      </c>
      <c r="C61" s="18" t="s">
        <v>67</v>
      </c>
      <c r="D61" s="18" t="s">
        <v>81</v>
      </c>
      <c r="E61" s="18">
        <v>2018</v>
      </c>
      <c r="F61" s="18" t="s">
        <v>47</v>
      </c>
      <c r="G61" s="20">
        <v>1000</v>
      </c>
      <c r="H61" s="18"/>
    </row>
    <row r="62" spans="1:9" s="21" customFormat="1" ht="75" customHeight="1" x14ac:dyDescent="0.3">
      <c r="A62" s="18" t="s">
        <v>82</v>
      </c>
      <c r="B62" s="18" t="s">
        <v>66</v>
      </c>
      <c r="C62" s="18" t="s">
        <v>79</v>
      </c>
      <c r="D62" s="18" t="s">
        <v>81</v>
      </c>
      <c r="E62" s="18">
        <v>2019</v>
      </c>
      <c r="F62" s="18">
        <v>2020</v>
      </c>
      <c r="G62" s="20">
        <v>2300</v>
      </c>
      <c r="H62" s="18"/>
    </row>
    <row r="63" spans="1:9" ht="36.75" customHeight="1" x14ac:dyDescent="0.3">
      <c r="A63" s="58" t="s">
        <v>68</v>
      </c>
      <c r="B63" s="58"/>
      <c r="C63" s="58"/>
      <c r="D63" s="58"/>
      <c r="E63" s="58"/>
      <c r="F63" s="58"/>
      <c r="G63" s="58"/>
      <c r="H63" s="58"/>
      <c r="I63" s="31"/>
    </row>
    <row r="64" spans="1:9" ht="120" x14ac:dyDescent="0.3">
      <c r="A64" s="25" t="s">
        <v>277</v>
      </c>
      <c r="B64" s="18" t="s">
        <v>135</v>
      </c>
      <c r="C64" s="18" t="s">
        <v>611</v>
      </c>
      <c r="D64" s="18" t="s">
        <v>13</v>
      </c>
      <c r="E64" s="18" t="s">
        <v>124</v>
      </c>
      <c r="F64" s="18" t="s">
        <v>69</v>
      </c>
      <c r="G64" s="24">
        <v>823.89</v>
      </c>
      <c r="H64" s="2" t="s">
        <v>134</v>
      </c>
    </row>
    <row r="65" spans="1:8" ht="75" customHeight="1" x14ac:dyDescent="0.3">
      <c r="A65" s="25" t="s">
        <v>276</v>
      </c>
      <c r="B65" s="35" t="s">
        <v>133</v>
      </c>
      <c r="C65" s="18" t="s">
        <v>132</v>
      </c>
      <c r="D65" s="18" t="s">
        <v>13</v>
      </c>
      <c r="E65" s="18" t="s">
        <v>124</v>
      </c>
      <c r="F65" s="18" t="s">
        <v>69</v>
      </c>
      <c r="G65" s="24">
        <v>420</v>
      </c>
      <c r="H65" s="23" t="s">
        <v>125</v>
      </c>
    </row>
    <row r="66" spans="1:8" ht="75" customHeight="1" x14ac:dyDescent="0.3">
      <c r="A66" s="45" t="s">
        <v>265</v>
      </c>
      <c r="B66" s="18" t="s">
        <v>120</v>
      </c>
      <c r="C66" s="18" t="s">
        <v>128</v>
      </c>
      <c r="D66" s="18" t="s">
        <v>13</v>
      </c>
      <c r="E66" s="18" t="s">
        <v>124</v>
      </c>
      <c r="F66" s="18" t="s">
        <v>69</v>
      </c>
      <c r="G66" s="24">
        <v>1750</v>
      </c>
      <c r="H66" s="23" t="s">
        <v>129</v>
      </c>
    </row>
    <row r="67" spans="1:8" ht="75" customHeight="1" x14ac:dyDescent="0.3">
      <c r="A67" s="25" t="s">
        <v>275</v>
      </c>
      <c r="B67" s="50" t="s">
        <v>130</v>
      </c>
      <c r="C67" s="18" t="s">
        <v>131</v>
      </c>
      <c r="D67" s="18" t="s">
        <v>13</v>
      </c>
      <c r="E67" s="18" t="s">
        <v>124</v>
      </c>
      <c r="F67" s="18" t="s">
        <v>69</v>
      </c>
      <c r="G67" s="24">
        <v>100</v>
      </c>
      <c r="H67" s="23" t="s">
        <v>126</v>
      </c>
    </row>
    <row r="68" spans="1:8" ht="90" x14ac:dyDescent="0.3">
      <c r="A68" s="18" t="s">
        <v>123</v>
      </c>
      <c r="B68" s="18" t="s">
        <v>119</v>
      </c>
      <c r="C68" s="18" t="s">
        <v>233</v>
      </c>
      <c r="D68" s="18" t="s">
        <v>13</v>
      </c>
      <c r="E68" s="18" t="s">
        <v>124</v>
      </c>
      <c r="F68" s="18" t="s">
        <v>69</v>
      </c>
      <c r="G68" s="24">
        <v>1250</v>
      </c>
      <c r="H68" s="23" t="s">
        <v>232</v>
      </c>
    </row>
    <row r="69" spans="1:8" ht="75" customHeight="1" x14ac:dyDescent="0.3">
      <c r="A69" s="18" t="s">
        <v>121</v>
      </c>
      <c r="B69" s="38" t="s">
        <v>84</v>
      </c>
      <c r="C69" s="18" t="s">
        <v>136</v>
      </c>
      <c r="D69" s="18" t="s">
        <v>13</v>
      </c>
      <c r="E69" s="18" t="s">
        <v>124</v>
      </c>
      <c r="F69" s="18" t="s">
        <v>69</v>
      </c>
      <c r="G69" s="24">
        <v>500</v>
      </c>
      <c r="H69" s="18" t="s">
        <v>127</v>
      </c>
    </row>
    <row r="70" spans="1:8" ht="132.6" customHeight="1" x14ac:dyDescent="0.3">
      <c r="A70" s="42" t="s">
        <v>210</v>
      </c>
      <c r="B70" s="43" t="s">
        <v>211</v>
      </c>
      <c r="C70" s="42" t="s">
        <v>212</v>
      </c>
      <c r="D70" s="42" t="s">
        <v>13</v>
      </c>
      <c r="E70" s="42" t="s">
        <v>124</v>
      </c>
      <c r="F70" s="42" t="s">
        <v>69</v>
      </c>
      <c r="G70" s="44">
        <v>750</v>
      </c>
      <c r="H70" s="42" t="s">
        <v>194</v>
      </c>
    </row>
    <row r="71" spans="1:8" ht="75" customHeight="1" x14ac:dyDescent="0.3">
      <c r="A71" s="42" t="s">
        <v>270</v>
      </c>
      <c r="B71" s="43" t="s">
        <v>213</v>
      </c>
      <c r="C71" s="42" t="s">
        <v>214</v>
      </c>
      <c r="D71" s="42" t="s">
        <v>13</v>
      </c>
      <c r="E71" s="42" t="s">
        <v>124</v>
      </c>
      <c r="F71" s="42" t="s">
        <v>69</v>
      </c>
      <c r="G71" s="44">
        <v>900</v>
      </c>
      <c r="H71" s="42" t="s">
        <v>195</v>
      </c>
    </row>
    <row r="72" spans="1:8" ht="75" customHeight="1" x14ac:dyDescent="0.3">
      <c r="A72" s="42" t="s">
        <v>273</v>
      </c>
      <c r="B72" s="43" t="s">
        <v>217</v>
      </c>
      <c r="C72" s="42" t="s">
        <v>218</v>
      </c>
      <c r="D72" s="42" t="s">
        <v>13</v>
      </c>
      <c r="E72" s="42" t="s">
        <v>124</v>
      </c>
      <c r="F72" s="42" t="s">
        <v>69</v>
      </c>
      <c r="G72" s="44">
        <v>1299.5999999999999</v>
      </c>
      <c r="H72" s="42" t="s">
        <v>196</v>
      </c>
    </row>
    <row r="73" spans="1:8" ht="75" customHeight="1" x14ac:dyDescent="0.3">
      <c r="A73" s="42" t="s">
        <v>270</v>
      </c>
      <c r="B73" s="43" t="s">
        <v>213</v>
      </c>
      <c r="C73" s="42" t="s">
        <v>274</v>
      </c>
      <c r="D73" s="42" t="s">
        <v>13</v>
      </c>
      <c r="E73" s="42" t="s">
        <v>124</v>
      </c>
      <c r="F73" s="42" t="s">
        <v>69</v>
      </c>
      <c r="G73" s="44">
        <v>207.8</v>
      </c>
      <c r="H73" s="42" t="s">
        <v>197</v>
      </c>
    </row>
    <row r="74" spans="1:8" ht="75" customHeight="1" x14ac:dyDescent="0.3">
      <c r="A74" s="42" t="s">
        <v>272</v>
      </c>
      <c r="B74" s="43" t="s">
        <v>219</v>
      </c>
      <c r="C74" s="42" t="s">
        <v>220</v>
      </c>
      <c r="D74" s="42" t="s">
        <v>13</v>
      </c>
      <c r="E74" s="42" t="s">
        <v>124</v>
      </c>
      <c r="F74" s="42" t="s">
        <v>69</v>
      </c>
      <c r="G74" s="44">
        <v>300</v>
      </c>
      <c r="H74" s="42" t="s">
        <v>221</v>
      </c>
    </row>
    <row r="75" spans="1:8" ht="87" customHeight="1" x14ac:dyDescent="0.3">
      <c r="A75" s="42" t="s">
        <v>222</v>
      </c>
      <c r="B75" s="43" t="s">
        <v>224</v>
      </c>
      <c r="C75" s="42" t="s">
        <v>223</v>
      </c>
      <c r="D75" s="42" t="s">
        <v>13</v>
      </c>
      <c r="E75" s="42" t="s">
        <v>124</v>
      </c>
      <c r="F75" s="42" t="s">
        <v>69</v>
      </c>
      <c r="G75" s="44">
        <v>200</v>
      </c>
      <c r="H75" s="42" t="s">
        <v>198</v>
      </c>
    </row>
    <row r="76" spans="1:8" ht="75" customHeight="1" x14ac:dyDescent="0.3">
      <c r="A76" s="42" t="s">
        <v>205</v>
      </c>
      <c r="B76" s="43" t="s">
        <v>84</v>
      </c>
      <c r="C76" s="42" t="s">
        <v>225</v>
      </c>
      <c r="D76" s="42" t="s">
        <v>13</v>
      </c>
      <c r="E76" s="42" t="s">
        <v>124</v>
      </c>
      <c r="F76" s="42" t="s">
        <v>69</v>
      </c>
      <c r="G76" s="44">
        <v>600</v>
      </c>
      <c r="H76" s="42" t="s">
        <v>226</v>
      </c>
    </row>
    <row r="77" spans="1:8" ht="75" customHeight="1" x14ac:dyDescent="0.3">
      <c r="A77" s="42" t="s">
        <v>527</v>
      </c>
      <c r="B77" s="43" t="s">
        <v>228</v>
      </c>
      <c r="C77" s="42" t="s">
        <v>227</v>
      </c>
      <c r="D77" s="42" t="s">
        <v>13</v>
      </c>
      <c r="E77" s="42" t="s">
        <v>124</v>
      </c>
      <c r="F77" s="42" t="s">
        <v>69</v>
      </c>
      <c r="G77" s="44">
        <v>1000</v>
      </c>
      <c r="H77" s="42" t="s">
        <v>278</v>
      </c>
    </row>
    <row r="78" spans="1:8" ht="108.6" customHeight="1" x14ac:dyDescent="0.3">
      <c r="A78" s="42" t="s">
        <v>526</v>
      </c>
      <c r="B78" s="43" t="s">
        <v>229</v>
      </c>
      <c r="C78" s="42" t="s">
        <v>230</v>
      </c>
      <c r="D78" s="42" t="s">
        <v>13</v>
      </c>
      <c r="E78" s="42" t="s">
        <v>124</v>
      </c>
      <c r="F78" s="42" t="s">
        <v>69</v>
      </c>
      <c r="G78" s="44">
        <v>300</v>
      </c>
      <c r="H78" s="42" t="s">
        <v>199</v>
      </c>
    </row>
    <row r="79" spans="1:8" ht="75" customHeight="1" x14ac:dyDescent="0.3">
      <c r="A79" s="42" t="s">
        <v>206</v>
      </c>
      <c r="B79" s="43" t="s">
        <v>235</v>
      </c>
      <c r="C79" s="42" t="s">
        <v>236</v>
      </c>
      <c r="D79" s="42" t="s">
        <v>13</v>
      </c>
      <c r="E79" s="42" t="s">
        <v>124</v>
      </c>
      <c r="F79" s="42" t="s">
        <v>69</v>
      </c>
      <c r="G79" s="44">
        <v>500</v>
      </c>
      <c r="H79" s="42" t="s">
        <v>234</v>
      </c>
    </row>
    <row r="80" spans="1:8" ht="75" customHeight="1" x14ac:dyDescent="0.3">
      <c r="A80" s="42" t="s">
        <v>271</v>
      </c>
      <c r="B80" s="43" t="s">
        <v>238</v>
      </c>
      <c r="C80" s="42" t="s">
        <v>237</v>
      </c>
      <c r="D80" s="42" t="s">
        <v>13</v>
      </c>
      <c r="E80" s="42" t="s">
        <v>124</v>
      </c>
      <c r="F80" s="42" t="s">
        <v>69</v>
      </c>
      <c r="G80" s="44">
        <v>500</v>
      </c>
      <c r="H80" s="42" t="s">
        <v>239</v>
      </c>
    </row>
    <row r="81" spans="1:8" ht="101.4" customHeight="1" x14ac:dyDescent="0.3">
      <c r="A81" s="42" t="s">
        <v>270</v>
      </c>
      <c r="B81" s="43" t="s">
        <v>213</v>
      </c>
      <c r="C81" s="42" t="s">
        <v>216</v>
      </c>
      <c r="D81" s="42" t="s">
        <v>13</v>
      </c>
      <c r="E81" s="42" t="s">
        <v>124</v>
      </c>
      <c r="F81" s="42" t="s">
        <v>69</v>
      </c>
      <c r="G81" s="44">
        <v>764.52</v>
      </c>
      <c r="H81" s="42" t="s">
        <v>215</v>
      </c>
    </row>
    <row r="82" spans="1:8" ht="75" customHeight="1" x14ac:dyDescent="0.3">
      <c r="A82" s="42" t="s">
        <v>269</v>
      </c>
      <c r="B82" s="43" t="s">
        <v>240</v>
      </c>
      <c r="C82" s="42" t="s">
        <v>204</v>
      </c>
      <c r="D82" s="42" t="s">
        <v>13</v>
      </c>
      <c r="E82" s="42" t="s">
        <v>124</v>
      </c>
      <c r="F82" s="42" t="s">
        <v>69</v>
      </c>
      <c r="G82" s="44">
        <v>600</v>
      </c>
      <c r="H82" s="42" t="s">
        <v>241</v>
      </c>
    </row>
    <row r="83" spans="1:8" ht="90" x14ac:dyDescent="0.3">
      <c r="A83" s="42" t="s">
        <v>526</v>
      </c>
      <c r="B83" s="43" t="s">
        <v>229</v>
      </c>
      <c r="C83" s="42" t="s">
        <v>231</v>
      </c>
      <c r="D83" s="42" t="s">
        <v>13</v>
      </c>
      <c r="E83" s="42" t="s">
        <v>124</v>
      </c>
      <c r="F83" s="42" t="s">
        <v>69</v>
      </c>
      <c r="G83" s="44">
        <v>250</v>
      </c>
      <c r="H83" s="42" t="s">
        <v>200</v>
      </c>
    </row>
    <row r="84" spans="1:8" ht="120" x14ac:dyDescent="0.3">
      <c r="A84" s="42" t="s">
        <v>268</v>
      </c>
      <c r="B84" s="43" t="s">
        <v>243</v>
      </c>
      <c r="C84" s="42" t="s">
        <v>242</v>
      </c>
      <c r="D84" s="42" t="s">
        <v>13</v>
      </c>
      <c r="E84" s="42" t="s">
        <v>124</v>
      </c>
      <c r="F84" s="42" t="s">
        <v>69</v>
      </c>
      <c r="G84" s="44">
        <v>948</v>
      </c>
      <c r="H84" s="42" t="s">
        <v>244</v>
      </c>
    </row>
    <row r="85" spans="1:8" ht="135" customHeight="1" x14ac:dyDescent="0.3">
      <c r="A85" s="42" t="s">
        <v>267</v>
      </c>
      <c r="B85" s="43" t="s">
        <v>246</v>
      </c>
      <c r="C85" s="42" t="s">
        <v>245</v>
      </c>
      <c r="D85" s="42" t="s">
        <v>13</v>
      </c>
      <c r="E85" s="42" t="s">
        <v>124</v>
      </c>
      <c r="F85" s="42" t="s">
        <v>69</v>
      </c>
      <c r="G85" s="44">
        <v>1150</v>
      </c>
      <c r="H85" s="42" t="s">
        <v>247</v>
      </c>
    </row>
    <row r="86" spans="1:8" ht="120" x14ac:dyDescent="0.3">
      <c r="A86" s="42" t="s">
        <v>249</v>
      </c>
      <c r="B86" s="43" t="s">
        <v>250</v>
      </c>
      <c r="C86" s="42" t="s">
        <v>248</v>
      </c>
      <c r="D86" s="42" t="s">
        <v>13</v>
      </c>
      <c r="E86" s="42" t="s">
        <v>124</v>
      </c>
      <c r="F86" s="42" t="s">
        <v>69</v>
      </c>
      <c r="G86" s="44">
        <v>250</v>
      </c>
      <c r="H86" s="42" t="s">
        <v>201</v>
      </c>
    </row>
    <row r="87" spans="1:8" ht="105" x14ac:dyDescent="0.3">
      <c r="A87" s="42" t="s">
        <v>266</v>
      </c>
      <c r="B87" s="43" t="s">
        <v>252</v>
      </c>
      <c r="C87" s="42" t="s">
        <v>251</v>
      </c>
      <c r="D87" s="42" t="s">
        <v>13</v>
      </c>
      <c r="E87" s="42" t="s">
        <v>124</v>
      </c>
      <c r="F87" s="42" t="s">
        <v>69</v>
      </c>
      <c r="G87" s="44">
        <v>1250</v>
      </c>
      <c r="H87" s="42" t="s">
        <v>253</v>
      </c>
    </row>
    <row r="88" spans="1:8" ht="105" x14ac:dyDescent="0.3">
      <c r="A88" s="42" t="s">
        <v>255</v>
      </c>
      <c r="B88" s="43" t="s">
        <v>256</v>
      </c>
      <c r="C88" s="42" t="s">
        <v>254</v>
      </c>
      <c r="D88" s="42" t="s">
        <v>13</v>
      </c>
      <c r="E88" s="42" t="s">
        <v>124</v>
      </c>
      <c r="F88" s="42" t="s">
        <v>69</v>
      </c>
      <c r="G88" s="44">
        <v>250</v>
      </c>
      <c r="H88" s="42" t="s">
        <v>202</v>
      </c>
    </row>
    <row r="89" spans="1:8" ht="75" customHeight="1" x14ac:dyDescent="0.3">
      <c r="A89" s="42" t="s">
        <v>265</v>
      </c>
      <c r="B89" s="42" t="s">
        <v>120</v>
      </c>
      <c r="C89" s="42" t="s">
        <v>257</v>
      </c>
      <c r="D89" s="42" t="s">
        <v>13</v>
      </c>
      <c r="E89" s="42" t="s">
        <v>124</v>
      </c>
      <c r="F89" s="42" t="s">
        <v>69</v>
      </c>
      <c r="G89" s="44">
        <v>500</v>
      </c>
      <c r="H89" s="42" t="s">
        <v>203</v>
      </c>
    </row>
    <row r="90" spans="1:8" ht="75" customHeight="1" x14ac:dyDescent="0.3">
      <c r="A90" s="42" t="s">
        <v>258</v>
      </c>
      <c r="B90" s="43" t="s">
        <v>259</v>
      </c>
      <c r="C90" s="42" t="s">
        <v>260</v>
      </c>
      <c r="D90" s="42" t="s">
        <v>13</v>
      </c>
      <c r="E90" s="42" t="s">
        <v>124</v>
      </c>
      <c r="F90" s="42" t="s">
        <v>69</v>
      </c>
      <c r="G90" s="44">
        <v>500</v>
      </c>
      <c r="H90" s="42" t="s">
        <v>207</v>
      </c>
    </row>
    <row r="91" spans="1:8" ht="75" x14ac:dyDescent="0.3">
      <c r="A91" s="42" t="s">
        <v>209</v>
      </c>
      <c r="B91" s="43" t="s">
        <v>261</v>
      </c>
      <c r="C91" s="42" t="s">
        <v>262</v>
      </c>
      <c r="D91" s="42" t="s">
        <v>13</v>
      </c>
      <c r="E91" s="42" t="s">
        <v>124</v>
      </c>
      <c r="F91" s="42" t="s">
        <v>69</v>
      </c>
      <c r="G91" s="44">
        <v>1500</v>
      </c>
      <c r="H91" s="42" t="s">
        <v>297</v>
      </c>
    </row>
    <row r="92" spans="1:8" ht="75" customHeight="1" x14ac:dyDescent="0.3">
      <c r="A92" s="42" t="s">
        <v>264</v>
      </c>
      <c r="B92" s="42" t="s">
        <v>120</v>
      </c>
      <c r="C92" s="42" t="s">
        <v>263</v>
      </c>
      <c r="D92" s="42" t="s">
        <v>13</v>
      </c>
      <c r="E92" s="42" t="s">
        <v>124</v>
      </c>
      <c r="F92" s="42" t="s">
        <v>69</v>
      </c>
      <c r="G92" s="44">
        <v>233</v>
      </c>
      <c r="H92" s="42" t="s">
        <v>208</v>
      </c>
    </row>
    <row r="93" spans="1:8" ht="75" customHeight="1" x14ac:dyDescent="0.3">
      <c r="A93" s="18" t="s">
        <v>340</v>
      </c>
      <c r="B93" s="25" t="s">
        <v>279</v>
      </c>
      <c r="C93" s="18" t="s">
        <v>292</v>
      </c>
      <c r="D93" s="18" t="s">
        <v>13</v>
      </c>
      <c r="E93" s="18" t="s">
        <v>124</v>
      </c>
      <c r="F93" s="18" t="s">
        <v>69</v>
      </c>
      <c r="G93" s="34">
        <v>480</v>
      </c>
      <c r="H93" s="18" t="s">
        <v>280</v>
      </c>
    </row>
    <row r="94" spans="1:8" ht="75" customHeight="1" x14ac:dyDescent="0.3">
      <c r="A94" s="18" t="s">
        <v>123</v>
      </c>
      <c r="B94" s="25" t="s">
        <v>119</v>
      </c>
      <c r="C94" s="18" t="s">
        <v>281</v>
      </c>
      <c r="D94" s="18" t="s">
        <v>13</v>
      </c>
      <c r="E94" s="18" t="s">
        <v>124</v>
      </c>
      <c r="F94" s="18" t="s">
        <v>69</v>
      </c>
      <c r="G94" s="34">
        <v>529</v>
      </c>
      <c r="H94" s="18" t="s">
        <v>282</v>
      </c>
    </row>
    <row r="95" spans="1:8" ht="75" customHeight="1" x14ac:dyDescent="0.3">
      <c r="A95" s="18" t="s">
        <v>524</v>
      </c>
      <c r="B95" s="25" t="s">
        <v>285</v>
      </c>
      <c r="C95" s="18" t="s">
        <v>283</v>
      </c>
      <c r="D95" s="18" t="s">
        <v>13</v>
      </c>
      <c r="E95" s="18" t="s">
        <v>124</v>
      </c>
      <c r="F95" s="18" t="s">
        <v>69</v>
      </c>
      <c r="G95" s="34">
        <v>1000</v>
      </c>
      <c r="H95" s="18" t="s">
        <v>284</v>
      </c>
    </row>
    <row r="96" spans="1:8" ht="90" x14ac:dyDescent="0.3">
      <c r="A96" s="18" t="s">
        <v>272</v>
      </c>
      <c r="B96" s="25" t="s">
        <v>286</v>
      </c>
      <c r="C96" s="18" t="s">
        <v>293</v>
      </c>
      <c r="D96" s="18" t="s">
        <v>13</v>
      </c>
      <c r="E96" s="18" t="s">
        <v>124</v>
      </c>
      <c r="F96" s="18" t="s">
        <v>69</v>
      </c>
      <c r="G96" s="49">
        <v>502.44</v>
      </c>
      <c r="H96" s="18" t="s">
        <v>287</v>
      </c>
    </row>
    <row r="97" spans="1:8" ht="75" customHeight="1" x14ac:dyDescent="0.3">
      <c r="A97" s="18" t="s">
        <v>288</v>
      </c>
      <c r="B97" s="25" t="s">
        <v>290</v>
      </c>
      <c r="C97" s="18" t="s">
        <v>294</v>
      </c>
      <c r="D97" s="18" t="s">
        <v>13</v>
      </c>
      <c r="E97" s="18" t="s">
        <v>124</v>
      </c>
      <c r="F97" s="18" t="s">
        <v>69</v>
      </c>
      <c r="G97" s="34">
        <v>750</v>
      </c>
      <c r="H97" s="18" t="s">
        <v>289</v>
      </c>
    </row>
    <row r="98" spans="1:8" ht="75" customHeight="1" x14ac:dyDescent="0.3">
      <c r="A98" s="18" t="s">
        <v>341</v>
      </c>
      <c r="B98" s="25" t="s">
        <v>291</v>
      </c>
      <c r="C98" s="18" t="s">
        <v>295</v>
      </c>
      <c r="D98" s="18" t="s">
        <v>13</v>
      </c>
      <c r="E98" s="18" t="s">
        <v>124</v>
      </c>
      <c r="F98" s="18" t="s">
        <v>69</v>
      </c>
      <c r="G98" s="34">
        <v>800</v>
      </c>
      <c r="H98" s="18" t="s">
        <v>296</v>
      </c>
    </row>
    <row r="99" spans="1:8" ht="90" x14ac:dyDescent="0.3">
      <c r="A99" s="18" t="s">
        <v>342</v>
      </c>
      <c r="B99" s="25" t="s">
        <v>298</v>
      </c>
      <c r="C99" s="18" t="s">
        <v>610</v>
      </c>
      <c r="D99" s="18" t="s">
        <v>13</v>
      </c>
      <c r="E99" s="18" t="s">
        <v>124</v>
      </c>
      <c r="F99" s="18" t="s">
        <v>69</v>
      </c>
      <c r="G99" s="34">
        <v>500</v>
      </c>
      <c r="H99" s="18" t="s">
        <v>299</v>
      </c>
    </row>
    <row r="100" spans="1:8" ht="90" x14ac:dyDescent="0.3">
      <c r="A100" s="18" t="s">
        <v>434</v>
      </c>
      <c r="B100" s="25" t="s">
        <v>301</v>
      </c>
      <c r="C100" s="18" t="s">
        <v>302</v>
      </c>
      <c r="D100" s="18" t="s">
        <v>13</v>
      </c>
      <c r="E100" s="18" t="s">
        <v>124</v>
      </c>
      <c r="F100" s="18" t="s">
        <v>69</v>
      </c>
      <c r="G100" s="49">
        <v>1167.56</v>
      </c>
      <c r="H100" s="18" t="s">
        <v>300</v>
      </c>
    </row>
    <row r="101" spans="1:8" ht="75" customHeight="1" x14ac:dyDescent="0.3">
      <c r="A101" s="47" t="s">
        <v>343</v>
      </c>
      <c r="B101" s="25" t="s">
        <v>303</v>
      </c>
      <c r="C101" s="18" t="s">
        <v>304</v>
      </c>
      <c r="D101" s="18" t="s">
        <v>13</v>
      </c>
      <c r="E101" s="18" t="s">
        <v>124</v>
      </c>
      <c r="F101" s="18" t="s">
        <v>69</v>
      </c>
      <c r="G101" s="34">
        <v>500</v>
      </c>
      <c r="H101" s="18" t="s">
        <v>305</v>
      </c>
    </row>
    <row r="102" spans="1:8" ht="105" x14ac:dyDescent="0.3">
      <c r="A102" s="25" t="s">
        <v>432</v>
      </c>
      <c r="B102" s="25" t="s">
        <v>433</v>
      </c>
      <c r="C102" s="18" t="s">
        <v>307</v>
      </c>
      <c r="D102" s="18" t="s">
        <v>13</v>
      </c>
      <c r="E102" s="18" t="s">
        <v>124</v>
      </c>
      <c r="F102" s="18" t="s">
        <v>69</v>
      </c>
      <c r="G102" s="34">
        <v>500</v>
      </c>
      <c r="H102" s="18" t="s">
        <v>306</v>
      </c>
    </row>
    <row r="103" spans="1:8" ht="75" x14ac:dyDescent="0.3">
      <c r="A103" s="18" t="s">
        <v>344</v>
      </c>
      <c r="B103" s="25" t="s">
        <v>310</v>
      </c>
      <c r="C103" s="18" t="s">
        <v>308</v>
      </c>
      <c r="D103" s="18" t="s">
        <v>13</v>
      </c>
      <c r="E103" s="18" t="s">
        <v>124</v>
      </c>
      <c r="F103" s="18" t="s">
        <v>69</v>
      </c>
      <c r="G103" s="34">
        <v>1800</v>
      </c>
      <c r="H103" s="18" t="s">
        <v>309</v>
      </c>
    </row>
    <row r="104" spans="1:8" ht="75" customHeight="1" x14ac:dyDescent="0.3">
      <c r="A104" s="18" t="s">
        <v>311</v>
      </c>
      <c r="B104" s="25" t="s">
        <v>84</v>
      </c>
      <c r="C104" s="18" t="s">
        <v>312</v>
      </c>
      <c r="D104" s="18" t="s">
        <v>13</v>
      </c>
      <c r="E104" s="18" t="s">
        <v>124</v>
      </c>
      <c r="F104" s="18" t="s">
        <v>69</v>
      </c>
      <c r="G104" s="34">
        <v>340</v>
      </c>
      <c r="H104" s="18" t="s">
        <v>313</v>
      </c>
    </row>
    <row r="105" spans="1:8" ht="75" customHeight="1" x14ac:dyDescent="0.3">
      <c r="A105" s="18" t="s">
        <v>345</v>
      </c>
      <c r="B105" s="25" t="s">
        <v>315</v>
      </c>
      <c r="C105" s="18" t="s">
        <v>316</v>
      </c>
      <c r="D105" s="18" t="s">
        <v>13</v>
      </c>
      <c r="E105" s="18" t="s">
        <v>124</v>
      </c>
      <c r="F105" s="18" t="s">
        <v>69</v>
      </c>
      <c r="G105" s="34">
        <v>860</v>
      </c>
      <c r="H105" s="18" t="s">
        <v>314</v>
      </c>
    </row>
    <row r="106" spans="1:8" ht="75" customHeight="1" x14ac:dyDescent="0.3">
      <c r="A106" s="18" t="s">
        <v>346</v>
      </c>
      <c r="B106" s="25" t="s">
        <v>317</v>
      </c>
      <c r="C106" s="18" t="s">
        <v>318</v>
      </c>
      <c r="D106" s="18" t="s">
        <v>13</v>
      </c>
      <c r="E106" s="18" t="s">
        <v>124</v>
      </c>
      <c r="F106" s="18" t="s">
        <v>69</v>
      </c>
      <c r="G106" s="34">
        <v>500</v>
      </c>
      <c r="H106" s="18" t="s">
        <v>319</v>
      </c>
    </row>
    <row r="107" spans="1:8" ht="75" x14ac:dyDescent="0.3">
      <c r="A107" s="18" t="s">
        <v>347</v>
      </c>
      <c r="B107" s="25" t="s">
        <v>320</v>
      </c>
      <c r="C107" s="18" t="s">
        <v>321</v>
      </c>
      <c r="D107" s="18" t="s">
        <v>13</v>
      </c>
      <c r="E107" s="18" t="s">
        <v>124</v>
      </c>
      <c r="F107" s="18" t="s">
        <v>69</v>
      </c>
      <c r="G107" s="34">
        <v>250</v>
      </c>
      <c r="H107" s="18" t="s">
        <v>322</v>
      </c>
    </row>
    <row r="108" spans="1:8" ht="90" x14ac:dyDescent="0.3">
      <c r="A108" s="18" t="s">
        <v>348</v>
      </c>
      <c r="B108" s="25" t="s">
        <v>323</v>
      </c>
      <c r="C108" s="18" t="s">
        <v>324</v>
      </c>
      <c r="D108" s="18" t="s">
        <v>13</v>
      </c>
      <c r="E108" s="18" t="s">
        <v>124</v>
      </c>
      <c r="F108" s="18" t="s">
        <v>69</v>
      </c>
      <c r="G108" s="34">
        <v>500</v>
      </c>
      <c r="H108" s="18" t="s">
        <v>325</v>
      </c>
    </row>
    <row r="109" spans="1:8" ht="75" customHeight="1" x14ac:dyDescent="0.3">
      <c r="A109" s="18" t="s">
        <v>349</v>
      </c>
      <c r="B109" s="18" t="s">
        <v>120</v>
      </c>
      <c r="C109" s="18" t="s">
        <v>326</v>
      </c>
      <c r="D109" s="18" t="s">
        <v>13</v>
      </c>
      <c r="E109" s="18" t="s">
        <v>124</v>
      </c>
      <c r="F109" s="18" t="s">
        <v>69</v>
      </c>
      <c r="G109" s="49">
        <v>273.82</v>
      </c>
      <c r="H109" s="18" t="s">
        <v>327</v>
      </c>
    </row>
    <row r="110" spans="1:8" ht="75" customHeight="1" x14ac:dyDescent="0.3">
      <c r="A110" s="18" t="s">
        <v>350</v>
      </c>
      <c r="B110" s="18" t="s">
        <v>120</v>
      </c>
      <c r="C110" s="18" t="s">
        <v>328</v>
      </c>
      <c r="D110" s="18" t="s">
        <v>13</v>
      </c>
      <c r="E110" s="18" t="s">
        <v>124</v>
      </c>
      <c r="F110" s="18" t="s">
        <v>69</v>
      </c>
      <c r="G110" s="34">
        <v>600</v>
      </c>
      <c r="H110" s="18" t="s">
        <v>329</v>
      </c>
    </row>
    <row r="111" spans="1:8" ht="75" x14ac:dyDescent="0.3">
      <c r="A111" s="18" t="s">
        <v>351</v>
      </c>
      <c r="B111" s="25" t="s">
        <v>332</v>
      </c>
      <c r="C111" s="18" t="s">
        <v>330</v>
      </c>
      <c r="D111" s="18" t="s">
        <v>13</v>
      </c>
      <c r="E111" s="18" t="s">
        <v>124</v>
      </c>
      <c r="F111" s="18" t="s">
        <v>69</v>
      </c>
      <c r="G111" s="34">
        <v>2495</v>
      </c>
      <c r="H111" s="18" t="s">
        <v>331</v>
      </c>
    </row>
    <row r="112" spans="1:8" ht="90" x14ac:dyDescent="0.3">
      <c r="A112" s="25" t="s">
        <v>410</v>
      </c>
      <c r="B112" s="25" t="s">
        <v>411</v>
      </c>
      <c r="C112" s="18" t="s">
        <v>549</v>
      </c>
      <c r="D112" s="18" t="s">
        <v>13</v>
      </c>
      <c r="E112" s="18" t="s">
        <v>124</v>
      </c>
      <c r="F112" s="18" t="s">
        <v>69</v>
      </c>
      <c r="G112" s="34">
        <f>1000+500</f>
        <v>1500</v>
      </c>
      <c r="H112" s="18" t="s">
        <v>534</v>
      </c>
    </row>
    <row r="113" spans="1:8" ht="75" customHeight="1" x14ac:dyDescent="0.3">
      <c r="A113" s="18" t="s">
        <v>388</v>
      </c>
      <c r="B113" s="18" t="s">
        <v>464</v>
      </c>
      <c r="C113" s="18" t="s">
        <v>560</v>
      </c>
      <c r="D113" s="18" t="s">
        <v>13</v>
      </c>
      <c r="E113" s="18" t="s">
        <v>124</v>
      </c>
      <c r="F113" s="18" t="s">
        <v>69</v>
      </c>
      <c r="G113" s="34">
        <v>500</v>
      </c>
      <c r="H113" s="18" t="s">
        <v>354</v>
      </c>
    </row>
    <row r="114" spans="1:8" ht="75" customHeight="1" x14ac:dyDescent="0.3">
      <c r="A114" s="18" t="s">
        <v>484</v>
      </c>
      <c r="B114" s="18" t="s">
        <v>483</v>
      </c>
      <c r="C114" s="18" t="s">
        <v>550</v>
      </c>
      <c r="D114" s="18" t="s">
        <v>13</v>
      </c>
      <c r="E114" s="18" t="s">
        <v>124</v>
      </c>
      <c r="F114" s="18" t="s">
        <v>69</v>
      </c>
      <c r="G114" s="34">
        <v>1000</v>
      </c>
      <c r="H114" s="18" t="s">
        <v>355</v>
      </c>
    </row>
    <row r="115" spans="1:8" ht="75" customHeight="1" x14ac:dyDescent="0.3">
      <c r="A115" s="18" t="s">
        <v>476</v>
      </c>
      <c r="B115" s="18" t="s">
        <v>477</v>
      </c>
      <c r="C115" s="18" t="s">
        <v>551</v>
      </c>
      <c r="D115" s="18" t="s">
        <v>13</v>
      </c>
      <c r="E115" s="18" t="s">
        <v>124</v>
      </c>
      <c r="F115" s="18" t="s">
        <v>69</v>
      </c>
      <c r="G115" s="34">
        <v>561</v>
      </c>
      <c r="H115" s="18" t="s">
        <v>356</v>
      </c>
    </row>
    <row r="116" spans="1:8" ht="75" customHeight="1" x14ac:dyDescent="0.3">
      <c r="A116" s="18" t="s">
        <v>389</v>
      </c>
      <c r="B116" s="18" t="s">
        <v>445</v>
      </c>
      <c r="C116" s="18" t="s">
        <v>552</v>
      </c>
      <c r="D116" s="18" t="s">
        <v>13</v>
      </c>
      <c r="E116" s="18" t="s">
        <v>124</v>
      </c>
      <c r="F116" s="18" t="s">
        <v>69</v>
      </c>
      <c r="G116" s="34">
        <f>300+300</f>
        <v>600</v>
      </c>
      <c r="H116" s="18" t="s">
        <v>535</v>
      </c>
    </row>
    <row r="117" spans="1:8" ht="75" customHeight="1" x14ac:dyDescent="0.3">
      <c r="A117" s="25" t="s">
        <v>439</v>
      </c>
      <c r="B117" s="25" t="s">
        <v>440</v>
      </c>
      <c r="C117" s="18" t="s">
        <v>553</v>
      </c>
      <c r="D117" s="18" t="s">
        <v>13</v>
      </c>
      <c r="E117" s="18" t="s">
        <v>124</v>
      </c>
      <c r="F117" s="18" t="s">
        <v>69</v>
      </c>
      <c r="G117" s="34">
        <v>1540</v>
      </c>
      <c r="H117" s="18" t="s">
        <v>357</v>
      </c>
    </row>
    <row r="118" spans="1:8" ht="75" x14ac:dyDescent="0.3">
      <c r="A118" s="25" t="s">
        <v>478</v>
      </c>
      <c r="B118" s="25" t="s">
        <v>482</v>
      </c>
      <c r="C118" s="18" t="s">
        <v>479</v>
      </c>
      <c r="D118" s="18" t="s">
        <v>13</v>
      </c>
      <c r="E118" s="18" t="s">
        <v>124</v>
      </c>
      <c r="F118" s="18" t="s">
        <v>69</v>
      </c>
      <c r="G118" s="34">
        <f>800+500</f>
        <v>1300</v>
      </c>
      <c r="H118" s="18" t="s">
        <v>480</v>
      </c>
    </row>
    <row r="119" spans="1:8" ht="90" x14ac:dyDescent="0.3">
      <c r="A119" s="25" t="s">
        <v>446</v>
      </c>
      <c r="B119" s="25" t="s">
        <v>447</v>
      </c>
      <c r="C119" s="18" t="s">
        <v>554</v>
      </c>
      <c r="D119" s="18" t="s">
        <v>13</v>
      </c>
      <c r="E119" s="18" t="s">
        <v>124</v>
      </c>
      <c r="F119" s="18" t="s">
        <v>69</v>
      </c>
      <c r="G119" s="34">
        <f>500+500+500+555</f>
        <v>2055</v>
      </c>
      <c r="H119" s="18" t="s">
        <v>402</v>
      </c>
    </row>
    <row r="120" spans="1:8" ht="75" customHeight="1" x14ac:dyDescent="0.3">
      <c r="A120" s="18" t="s">
        <v>390</v>
      </c>
      <c r="B120" s="18" t="s">
        <v>444</v>
      </c>
      <c r="C120" s="18" t="s">
        <v>555</v>
      </c>
      <c r="D120" s="18" t="s">
        <v>13</v>
      </c>
      <c r="E120" s="18" t="s">
        <v>124</v>
      </c>
      <c r="F120" s="18" t="s">
        <v>69</v>
      </c>
      <c r="G120" s="34">
        <v>580</v>
      </c>
      <c r="H120" s="18" t="s">
        <v>358</v>
      </c>
    </row>
    <row r="121" spans="1:8" ht="75" customHeight="1" x14ac:dyDescent="0.3">
      <c r="A121" s="18" t="s">
        <v>390</v>
      </c>
      <c r="B121" s="18" t="s">
        <v>444</v>
      </c>
      <c r="C121" s="18" t="s">
        <v>557</v>
      </c>
      <c r="D121" s="18" t="s">
        <v>13</v>
      </c>
      <c r="E121" s="18" t="s">
        <v>124</v>
      </c>
      <c r="F121" s="18" t="s">
        <v>69</v>
      </c>
      <c r="G121" s="34">
        <v>566.08000000000004</v>
      </c>
      <c r="H121" s="18" t="s">
        <v>359</v>
      </c>
    </row>
    <row r="122" spans="1:8" ht="75" customHeight="1" x14ac:dyDescent="0.3">
      <c r="A122" s="25" t="s">
        <v>50</v>
      </c>
      <c r="B122" s="25" t="s">
        <v>556</v>
      </c>
      <c r="C122" s="18" t="s">
        <v>558</v>
      </c>
      <c r="D122" s="18" t="s">
        <v>13</v>
      </c>
      <c r="E122" s="18" t="s">
        <v>124</v>
      </c>
      <c r="F122" s="18" t="s">
        <v>69</v>
      </c>
      <c r="G122" s="34">
        <v>400</v>
      </c>
      <c r="H122" s="18" t="s">
        <v>360</v>
      </c>
    </row>
    <row r="123" spans="1:8" ht="75" customHeight="1" x14ac:dyDescent="0.3">
      <c r="A123" s="18" t="s">
        <v>391</v>
      </c>
      <c r="B123" s="18" t="s">
        <v>485</v>
      </c>
      <c r="C123" s="18" t="s">
        <v>559</v>
      </c>
      <c r="D123" s="18" t="s">
        <v>13</v>
      </c>
      <c r="E123" s="18" t="s">
        <v>124</v>
      </c>
      <c r="F123" s="18" t="s">
        <v>69</v>
      </c>
      <c r="G123" s="34">
        <f>250+500</f>
        <v>750</v>
      </c>
      <c r="H123" s="18" t="s">
        <v>481</v>
      </c>
    </row>
    <row r="124" spans="1:8" ht="90" x14ac:dyDescent="0.3">
      <c r="A124" s="42" t="s">
        <v>526</v>
      </c>
      <c r="B124" s="43" t="s">
        <v>229</v>
      </c>
      <c r="C124" s="18" t="s">
        <v>561</v>
      </c>
      <c r="D124" s="18" t="s">
        <v>13</v>
      </c>
      <c r="E124" s="18" t="s">
        <v>124</v>
      </c>
      <c r="F124" s="18" t="s">
        <v>69</v>
      </c>
      <c r="G124" s="34">
        <f>1000+1000</f>
        <v>2000</v>
      </c>
      <c r="H124" s="18" t="s">
        <v>536</v>
      </c>
    </row>
    <row r="125" spans="1:8" ht="75" customHeight="1" x14ac:dyDescent="0.3">
      <c r="A125" s="18" t="s">
        <v>412</v>
      </c>
      <c r="B125" s="25" t="s">
        <v>413</v>
      </c>
      <c r="C125" s="18" t="s">
        <v>562</v>
      </c>
      <c r="D125" s="18" t="s">
        <v>13</v>
      </c>
      <c r="E125" s="18" t="s">
        <v>124</v>
      </c>
      <c r="F125" s="18" t="s">
        <v>69</v>
      </c>
      <c r="G125" s="34">
        <f>250+250</f>
        <v>500</v>
      </c>
      <c r="H125" s="18" t="s">
        <v>537</v>
      </c>
    </row>
    <row r="126" spans="1:8" ht="75" customHeight="1" x14ac:dyDescent="0.3">
      <c r="A126" s="25" t="s">
        <v>392</v>
      </c>
      <c r="B126" s="47" t="s">
        <v>441</v>
      </c>
      <c r="C126" s="18" t="s">
        <v>563</v>
      </c>
      <c r="D126" s="18" t="s">
        <v>13</v>
      </c>
      <c r="E126" s="18" t="s">
        <v>124</v>
      </c>
      <c r="F126" s="18" t="s">
        <v>69</v>
      </c>
      <c r="G126" s="34">
        <v>500</v>
      </c>
      <c r="H126" s="18" t="s">
        <v>361</v>
      </c>
    </row>
    <row r="127" spans="1:8" ht="75" x14ac:dyDescent="0.3">
      <c r="A127" s="18" t="s">
        <v>393</v>
      </c>
      <c r="B127" s="18" t="s">
        <v>486</v>
      </c>
      <c r="C127" s="18" t="s">
        <v>564</v>
      </c>
      <c r="D127" s="18" t="s">
        <v>13</v>
      </c>
      <c r="E127" s="18" t="s">
        <v>124</v>
      </c>
      <c r="F127" s="18" t="s">
        <v>69</v>
      </c>
      <c r="G127" s="34">
        <v>1000</v>
      </c>
      <c r="H127" s="18" t="s">
        <v>362</v>
      </c>
    </row>
    <row r="128" spans="1:8" ht="75" customHeight="1" x14ac:dyDescent="0.3">
      <c r="A128" s="42" t="s">
        <v>422</v>
      </c>
      <c r="B128" s="25" t="s">
        <v>423</v>
      </c>
      <c r="C128" s="18" t="s">
        <v>565</v>
      </c>
      <c r="D128" s="18" t="s">
        <v>13</v>
      </c>
      <c r="E128" s="18" t="s">
        <v>124</v>
      </c>
      <c r="F128" s="18" t="s">
        <v>69</v>
      </c>
      <c r="G128" s="34">
        <v>153.63999999999999</v>
      </c>
      <c r="H128" s="18" t="s">
        <v>363</v>
      </c>
    </row>
    <row r="129" spans="1:8" ht="75" customHeight="1" x14ac:dyDescent="0.3">
      <c r="A129" s="42" t="s">
        <v>422</v>
      </c>
      <c r="B129" s="25" t="s">
        <v>423</v>
      </c>
      <c r="C129" s="18" t="s">
        <v>566</v>
      </c>
      <c r="D129" s="18" t="s">
        <v>13</v>
      </c>
      <c r="E129" s="18" t="s">
        <v>124</v>
      </c>
      <c r="F129" s="18" t="s">
        <v>69</v>
      </c>
      <c r="G129" s="34">
        <v>1492.48</v>
      </c>
      <c r="H129" s="18" t="s">
        <v>364</v>
      </c>
    </row>
    <row r="130" spans="1:8" ht="75" customHeight="1" x14ac:dyDescent="0.3">
      <c r="A130" s="42" t="s">
        <v>414</v>
      </c>
      <c r="B130" s="25" t="s">
        <v>415</v>
      </c>
      <c r="C130" s="18" t="s">
        <v>567</v>
      </c>
      <c r="D130" s="18" t="s">
        <v>13</v>
      </c>
      <c r="E130" s="18" t="s">
        <v>124</v>
      </c>
      <c r="F130" s="18" t="s">
        <v>69</v>
      </c>
      <c r="G130" s="34">
        <v>300</v>
      </c>
      <c r="H130" s="18" t="s">
        <v>365</v>
      </c>
    </row>
    <row r="131" spans="1:8" ht="75" customHeight="1" x14ac:dyDescent="0.3">
      <c r="A131" s="18" t="s">
        <v>568</v>
      </c>
      <c r="B131" s="18" t="s">
        <v>440</v>
      </c>
      <c r="C131" s="18" t="s">
        <v>569</v>
      </c>
      <c r="D131" s="18" t="s">
        <v>13</v>
      </c>
      <c r="E131" s="18" t="s">
        <v>124</v>
      </c>
      <c r="F131" s="18" t="s">
        <v>69</v>
      </c>
      <c r="G131" s="34">
        <v>400</v>
      </c>
      <c r="H131" s="18" t="s">
        <v>366</v>
      </c>
    </row>
    <row r="132" spans="1:8" ht="75" customHeight="1" x14ac:dyDescent="0.3">
      <c r="A132" s="42" t="s">
        <v>394</v>
      </c>
      <c r="B132" s="25" t="s">
        <v>416</v>
      </c>
      <c r="C132" s="18" t="s">
        <v>570</v>
      </c>
      <c r="D132" s="18" t="s">
        <v>13</v>
      </c>
      <c r="E132" s="18" t="s">
        <v>124</v>
      </c>
      <c r="F132" s="18" t="s">
        <v>69</v>
      </c>
      <c r="G132" s="34">
        <v>500</v>
      </c>
      <c r="H132" s="18" t="s">
        <v>367</v>
      </c>
    </row>
    <row r="133" spans="1:8" ht="105" x14ac:dyDescent="0.3">
      <c r="A133" s="25" t="s">
        <v>442</v>
      </c>
      <c r="B133" s="25" t="s">
        <v>443</v>
      </c>
      <c r="C133" s="18" t="s">
        <v>571</v>
      </c>
      <c r="D133" s="18" t="s">
        <v>13</v>
      </c>
      <c r="E133" s="18" t="s">
        <v>124</v>
      </c>
      <c r="F133" s="18" t="s">
        <v>69</v>
      </c>
      <c r="G133" s="34">
        <v>300</v>
      </c>
      <c r="H133" s="18" t="s">
        <v>368</v>
      </c>
    </row>
    <row r="134" spans="1:8" ht="90" customHeight="1" x14ac:dyDescent="0.3">
      <c r="A134" s="47" t="s">
        <v>453</v>
      </c>
      <c r="B134" s="25" t="s">
        <v>454</v>
      </c>
      <c r="C134" s="18" t="s">
        <v>572</v>
      </c>
      <c r="D134" s="18" t="s">
        <v>13</v>
      </c>
      <c r="E134" s="18" t="s">
        <v>124</v>
      </c>
      <c r="F134" s="18" t="s">
        <v>69</v>
      </c>
      <c r="G134" s="34">
        <f>1050+121+121</f>
        <v>1292</v>
      </c>
      <c r="H134" s="18" t="s">
        <v>399</v>
      </c>
    </row>
    <row r="135" spans="1:8" ht="75" customHeight="1" x14ac:dyDescent="0.3">
      <c r="A135" s="25" t="s">
        <v>40</v>
      </c>
      <c r="B135" s="25" t="s">
        <v>41</v>
      </c>
      <c r="C135" s="18" t="s">
        <v>573</v>
      </c>
      <c r="D135" s="18" t="s">
        <v>13</v>
      </c>
      <c r="E135" s="18" t="s">
        <v>124</v>
      </c>
      <c r="F135" s="18" t="s">
        <v>69</v>
      </c>
      <c r="G135" s="34">
        <f>500+200</f>
        <v>700</v>
      </c>
      <c r="H135" s="18" t="s">
        <v>538</v>
      </c>
    </row>
    <row r="136" spans="1:8" ht="75" customHeight="1" x14ac:dyDescent="0.3">
      <c r="A136" s="25" t="s">
        <v>462</v>
      </c>
      <c r="B136" s="18" t="s">
        <v>528</v>
      </c>
      <c r="C136" s="18" t="s">
        <v>500</v>
      </c>
      <c r="D136" s="18" t="s">
        <v>13</v>
      </c>
      <c r="E136" s="18" t="s">
        <v>124</v>
      </c>
      <c r="F136" s="18" t="s">
        <v>69</v>
      </c>
      <c r="G136" s="34">
        <f>500+400+300+225</f>
        <v>1425</v>
      </c>
      <c r="H136" s="18" t="s">
        <v>400</v>
      </c>
    </row>
    <row r="137" spans="1:8" ht="105" x14ac:dyDescent="0.3">
      <c r="A137" s="18" t="s">
        <v>463</v>
      </c>
      <c r="B137" s="18" t="s">
        <v>548</v>
      </c>
      <c r="C137" s="18" t="s">
        <v>574</v>
      </c>
      <c r="D137" s="18" t="s">
        <v>13</v>
      </c>
      <c r="E137" s="18" t="s">
        <v>124</v>
      </c>
      <c r="F137" s="18" t="s">
        <v>69</v>
      </c>
      <c r="G137" s="34">
        <f>650+100</f>
        <v>750</v>
      </c>
      <c r="H137" s="18" t="s">
        <v>539</v>
      </c>
    </row>
    <row r="138" spans="1:8" ht="84.6" customHeight="1" x14ac:dyDescent="0.3">
      <c r="A138" s="18" t="s">
        <v>488</v>
      </c>
      <c r="B138" s="18" t="s">
        <v>489</v>
      </c>
      <c r="C138" s="18" t="s">
        <v>575</v>
      </c>
      <c r="D138" s="18" t="s">
        <v>13</v>
      </c>
      <c r="E138" s="18" t="s">
        <v>124</v>
      </c>
      <c r="F138" s="18" t="s">
        <v>69</v>
      </c>
      <c r="G138" s="34">
        <f>500+500</f>
        <v>1000</v>
      </c>
      <c r="H138" s="18" t="s">
        <v>540</v>
      </c>
    </row>
    <row r="139" spans="1:8" ht="75" customHeight="1" x14ac:dyDescent="0.3">
      <c r="A139" s="42" t="s">
        <v>424</v>
      </c>
      <c r="B139" s="25" t="s">
        <v>228</v>
      </c>
      <c r="C139" s="18" t="s">
        <v>576</v>
      </c>
      <c r="D139" s="18" t="s">
        <v>13</v>
      </c>
      <c r="E139" s="18" t="s">
        <v>124</v>
      </c>
      <c r="F139" s="18" t="s">
        <v>69</v>
      </c>
      <c r="G139" s="34">
        <f>550+700+600</f>
        <v>1850</v>
      </c>
      <c r="H139" s="18" t="s">
        <v>541</v>
      </c>
    </row>
    <row r="140" spans="1:8" ht="90" x14ac:dyDescent="0.3">
      <c r="A140" s="42" t="s">
        <v>526</v>
      </c>
      <c r="B140" s="43" t="s">
        <v>229</v>
      </c>
      <c r="C140" s="18" t="s">
        <v>577</v>
      </c>
      <c r="D140" s="18" t="s">
        <v>13</v>
      </c>
      <c r="E140" s="18" t="s">
        <v>124</v>
      </c>
      <c r="F140" s="18" t="s">
        <v>69</v>
      </c>
      <c r="G140" s="34">
        <f>250+250+100+300+500</f>
        <v>1400</v>
      </c>
      <c r="H140" s="18" t="s">
        <v>398</v>
      </c>
    </row>
    <row r="141" spans="1:8" ht="105" x14ac:dyDescent="0.3">
      <c r="A141" s="18" t="s">
        <v>268</v>
      </c>
      <c r="B141" s="18" t="s">
        <v>529</v>
      </c>
      <c r="C141" s="18" t="s">
        <v>578</v>
      </c>
      <c r="D141" s="18" t="s">
        <v>13</v>
      </c>
      <c r="E141" s="18" t="s">
        <v>124</v>
      </c>
      <c r="F141" s="18" t="s">
        <v>69</v>
      </c>
      <c r="G141" s="34">
        <f>1028.18+460+320</f>
        <v>1808.18</v>
      </c>
      <c r="H141" s="18" t="s">
        <v>401</v>
      </c>
    </row>
    <row r="142" spans="1:8" ht="75" customHeight="1" x14ac:dyDescent="0.3">
      <c r="A142" s="18" t="s">
        <v>490</v>
      </c>
      <c r="B142" s="18" t="s">
        <v>491</v>
      </c>
      <c r="C142" s="18" t="s">
        <v>579</v>
      </c>
      <c r="D142" s="18" t="s">
        <v>13</v>
      </c>
      <c r="E142" s="18" t="s">
        <v>124</v>
      </c>
      <c r="F142" s="18" t="s">
        <v>69</v>
      </c>
      <c r="G142" s="34">
        <v>270</v>
      </c>
      <c r="H142" s="18" t="s">
        <v>369</v>
      </c>
    </row>
    <row r="143" spans="1:8" ht="75" customHeight="1" x14ac:dyDescent="0.3">
      <c r="A143" s="18" t="s">
        <v>492</v>
      </c>
      <c r="B143" s="18" t="s">
        <v>493</v>
      </c>
      <c r="C143" s="18" t="s">
        <v>580</v>
      </c>
      <c r="D143" s="18" t="s">
        <v>13</v>
      </c>
      <c r="E143" s="18" t="s">
        <v>124</v>
      </c>
      <c r="F143" s="18" t="s">
        <v>69</v>
      </c>
      <c r="G143" s="34">
        <f>500+500</f>
        <v>1000</v>
      </c>
      <c r="H143" s="18" t="s">
        <v>542</v>
      </c>
    </row>
    <row r="144" spans="1:8" ht="75" customHeight="1" x14ac:dyDescent="0.3">
      <c r="A144" s="25" t="s">
        <v>40</v>
      </c>
      <c r="B144" s="25" t="s">
        <v>41</v>
      </c>
      <c r="C144" s="18" t="s">
        <v>581</v>
      </c>
      <c r="D144" s="18" t="s">
        <v>13</v>
      </c>
      <c r="E144" s="18" t="s">
        <v>124</v>
      </c>
      <c r="F144" s="18" t="s">
        <v>69</v>
      </c>
      <c r="G144" s="34">
        <f>600+866.44</f>
        <v>1466.44</v>
      </c>
      <c r="H144" s="18" t="s">
        <v>543</v>
      </c>
    </row>
    <row r="145" spans="1:8" ht="75" customHeight="1" x14ac:dyDescent="0.3">
      <c r="A145" s="18" t="s">
        <v>435</v>
      </c>
      <c r="B145" s="18" t="s">
        <v>531</v>
      </c>
      <c r="C145" s="18" t="s">
        <v>582</v>
      </c>
      <c r="D145" s="18" t="s">
        <v>13</v>
      </c>
      <c r="E145" s="18" t="s">
        <v>124</v>
      </c>
      <c r="F145" s="18" t="s">
        <v>69</v>
      </c>
      <c r="G145" s="34">
        <v>302</v>
      </c>
      <c r="H145" s="18" t="s">
        <v>370</v>
      </c>
    </row>
    <row r="146" spans="1:8" ht="75" customHeight="1" x14ac:dyDescent="0.3">
      <c r="A146" s="18" t="s">
        <v>436</v>
      </c>
      <c r="B146" s="35" t="s">
        <v>525</v>
      </c>
      <c r="C146" s="18" t="s">
        <v>583</v>
      </c>
      <c r="D146" s="18" t="s">
        <v>13</v>
      </c>
      <c r="E146" s="18" t="s">
        <v>124</v>
      </c>
      <c r="F146" s="18" t="s">
        <v>69</v>
      </c>
      <c r="G146" s="34">
        <v>1000</v>
      </c>
      <c r="H146" s="18" t="s">
        <v>371</v>
      </c>
    </row>
    <row r="147" spans="1:8" ht="75" customHeight="1" x14ac:dyDescent="0.3">
      <c r="A147" s="18" t="s">
        <v>494</v>
      </c>
      <c r="B147" s="18" t="s">
        <v>487</v>
      </c>
      <c r="C147" s="18" t="s">
        <v>495</v>
      </c>
      <c r="D147" s="18" t="s">
        <v>13</v>
      </c>
      <c r="E147" s="18" t="s">
        <v>124</v>
      </c>
      <c r="F147" s="18" t="s">
        <v>69</v>
      </c>
      <c r="G147" s="34">
        <f>300+300</f>
        <v>600</v>
      </c>
      <c r="H147" s="18" t="s">
        <v>404</v>
      </c>
    </row>
    <row r="148" spans="1:8" ht="75" customHeight="1" x14ac:dyDescent="0.3">
      <c r="A148" s="25" t="s">
        <v>425</v>
      </c>
      <c r="B148" s="25" t="s">
        <v>426</v>
      </c>
      <c r="C148" s="18" t="s">
        <v>584</v>
      </c>
      <c r="D148" s="18" t="s">
        <v>13</v>
      </c>
      <c r="E148" s="18" t="s">
        <v>124</v>
      </c>
      <c r="F148" s="18" t="s">
        <v>69</v>
      </c>
      <c r="G148" s="34">
        <v>1298</v>
      </c>
      <c r="H148" s="18" t="s">
        <v>372</v>
      </c>
    </row>
    <row r="149" spans="1:8" ht="75" customHeight="1" x14ac:dyDescent="0.3">
      <c r="A149" s="25" t="s">
        <v>265</v>
      </c>
      <c r="B149" s="25" t="s">
        <v>427</v>
      </c>
      <c r="C149" s="18" t="s">
        <v>585</v>
      </c>
      <c r="D149" s="18" t="s">
        <v>13</v>
      </c>
      <c r="E149" s="18" t="s">
        <v>124</v>
      </c>
      <c r="F149" s="18" t="s">
        <v>69</v>
      </c>
      <c r="G149" s="34">
        <f>200+100+1350</f>
        <v>1650</v>
      </c>
      <c r="H149" s="18" t="s">
        <v>418</v>
      </c>
    </row>
    <row r="150" spans="1:8" ht="75" customHeight="1" x14ac:dyDescent="0.3">
      <c r="A150" s="25" t="s">
        <v>448</v>
      </c>
      <c r="B150" s="25" t="s">
        <v>449</v>
      </c>
      <c r="C150" s="18" t="s">
        <v>586</v>
      </c>
      <c r="D150" s="18" t="s">
        <v>13</v>
      </c>
      <c r="E150" s="18" t="s">
        <v>124</v>
      </c>
      <c r="F150" s="18" t="s">
        <v>69</v>
      </c>
      <c r="G150" s="34">
        <f>214+354+500+200</f>
        <v>1268</v>
      </c>
      <c r="H150" s="18" t="s">
        <v>403</v>
      </c>
    </row>
    <row r="151" spans="1:8" ht="75" customHeight="1" x14ac:dyDescent="0.3">
      <c r="A151" s="18" t="s">
        <v>395</v>
      </c>
      <c r="B151" s="18" t="s">
        <v>496</v>
      </c>
      <c r="C151" s="18" t="s">
        <v>587</v>
      </c>
      <c r="D151" s="18" t="s">
        <v>13</v>
      </c>
      <c r="E151" s="18" t="s">
        <v>124</v>
      </c>
      <c r="F151" s="18" t="s">
        <v>69</v>
      </c>
      <c r="G151" s="34">
        <v>100</v>
      </c>
      <c r="H151" s="18" t="s">
        <v>373</v>
      </c>
    </row>
    <row r="152" spans="1:8" ht="75" customHeight="1" x14ac:dyDescent="0.3">
      <c r="A152" s="25" t="s">
        <v>40</v>
      </c>
      <c r="B152" s="25" t="s">
        <v>41</v>
      </c>
      <c r="C152" s="18" t="s">
        <v>588</v>
      </c>
      <c r="D152" s="18" t="s">
        <v>13</v>
      </c>
      <c r="E152" s="18" t="s">
        <v>124</v>
      </c>
      <c r="F152" s="18" t="s">
        <v>69</v>
      </c>
      <c r="G152" s="34">
        <f>200+516.44</f>
        <v>716.44</v>
      </c>
      <c r="H152" s="18" t="s">
        <v>406</v>
      </c>
    </row>
    <row r="153" spans="1:8" ht="75" customHeight="1" x14ac:dyDescent="0.3">
      <c r="A153" s="18" t="s">
        <v>396</v>
      </c>
      <c r="B153" s="18" t="s">
        <v>445</v>
      </c>
      <c r="C153" s="18" t="s">
        <v>589</v>
      </c>
      <c r="D153" s="18" t="s">
        <v>13</v>
      </c>
      <c r="E153" s="18" t="s">
        <v>124</v>
      </c>
      <c r="F153" s="18" t="s">
        <v>69</v>
      </c>
      <c r="G153" s="34">
        <f>300+300</f>
        <v>600</v>
      </c>
      <c r="H153" s="18" t="s">
        <v>405</v>
      </c>
    </row>
    <row r="154" spans="1:8" ht="75" customHeight="1" x14ac:dyDescent="0.3">
      <c r="A154" s="47" t="s">
        <v>437</v>
      </c>
      <c r="B154" s="47" t="s">
        <v>438</v>
      </c>
      <c r="C154" s="18" t="s">
        <v>590</v>
      </c>
      <c r="D154" s="18" t="s">
        <v>13</v>
      </c>
      <c r="E154" s="18" t="s">
        <v>124</v>
      </c>
      <c r="F154" s="18" t="s">
        <v>69</v>
      </c>
      <c r="G154" s="34">
        <v>340</v>
      </c>
      <c r="H154" s="18" t="s">
        <v>374</v>
      </c>
    </row>
    <row r="155" spans="1:8" ht="75" customHeight="1" x14ac:dyDescent="0.3">
      <c r="A155" s="25" t="s">
        <v>428</v>
      </c>
      <c r="B155" s="25" t="s">
        <v>429</v>
      </c>
      <c r="C155" s="18" t="s">
        <v>591</v>
      </c>
      <c r="D155" s="18" t="s">
        <v>13</v>
      </c>
      <c r="E155" s="18" t="s">
        <v>124</v>
      </c>
      <c r="F155" s="18" t="s">
        <v>69</v>
      </c>
      <c r="G155" s="34">
        <v>250</v>
      </c>
      <c r="H155" s="18" t="s">
        <v>375</v>
      </c>
    </row>
    <row r="156" spans="1:8" ht="75" customHeight="1" x14ac:dyDescent="0.3">
      <c r="A156" s="18" t="s">
        <v>397</v>
      </c>
      <c r="B156" s="18" t="s">
        <v>461</v>
      </c>
      <c r="C156" s="18" t="s">
        <v>592</v>
      </c>
      <c r="D156" s="18" t="s">
        <v>13</v>
      </c>
      <c r="E156" s="18" t="s">
        <v>124</v>
      </c>
      <c r="F156" s="18" t="s">
        <v>69</v>
      </c>
      <c r="G156" s="34">
        <v>275</v>
      </c>
      <c r="H156" s="18" t="s">
        <v>376</v>
      </c>
    </row>
    <row r="157" spans="1:8" ht="60" x14ac:dyDescent="0.3">
      <c r="A157" s="18" t="s">
        <v>460</v>
      </c>
      <c r="B157" s="18" t="s">
        <v>533</v>
      </c>
      <c r="C157" s="18" t="s">
        <v>593</v>
      </c>
      <c r="D157" s="18" t="s">
        <v>13</v>
      </c>
      <c r="E157" s="18" t="s">
        <v>124</v>
      </c>
      <c r="F157" s="18" t="s">
        <v>69</v>
      </c>
      <c r="G157" s="34">
        <f>405+405</f>
        <v>810</v>
      </c>
      <c r="H157" s="18" t="s">
        <v>544</v>
      </c>
    </row>
    <row r="158" spans="1:8" ht="75" customHeight="1" x14ac:dyDescent="0.3">
      <c r="A158" s="18" t="s">
        <v>498</v>
      </c>
      <c r="B158" s="18" t="s">
        <v>497</v>
      </c>
      <c r="C158" s="18" t="s">
        <v>594</v>
      </c>
      <c r="D158" s="18" t="s">
        <v>13</v>
      </c>
      <c r="E158" s="18" t="s">
        <v>124</v>
      </c>
      <c r="F158" s="18" t="s">
        <v>69</v>
      </c>
      <c r="G158" s="34">
        <f>336.06+336.06</f>
        <v>672.12</v>
      </c>
      <c r="H158" s="18" t="s">
        <v>545</v>
      </c>
    </row>
    <row r="159" spans="1:8" ht="75" customHeight="1" x14ac:dyDescent="0.3">
      <c r="A159" s="47" t="s">
        <v>430</v>
      </c>
      <c r="B159" s="25" t="s">
        <v>595</v>
      </c>
      <c r="C159" s="18" t="s">
        <v>596</v>
      </c>
      <c r="D159" s="18" t="s">
        <v>13</v>
      </c>
      <c r="E159" s="18" t="s">
        <v>124</v>
      </c>
      <c r="F159" s="18" t="s">
        <v>69</v>
      </c>
      <c r="G159" s="34">
        <v>345.37</v>
      </c>
      <c r="H159" s="18" t="s">
        <v>377</v>
      </c>
    </row>
    <row r="160" spans="1:8" ht="75" customHeight="1" x14ac:dyDescent="0.3">
      <c r="A160" s="25" t="s">
        <v>457</v>
      </c>
      <c r="B160" s="25" t="s">
        <v>458</v>
      </c>
      <c r="C160" s="18" t="s">
        <v>597</v>
      </c>
      <c r="D160" s="18" t="s">
        <v>13</v>
      </c>
      <c r="E160" s="18" t="s">
        <v>124</v>
      </c>
      <c r="F160" s="18" t="s">
        <v>69</v>
      </c>
      <c r="G160" s="34">
        <v>299</v>
      </c>
      <c r="H160" s="18" t="s">
        <v>378</v>
      </c>
    </row>
    <row r="161" spans="1:8" ht="75" customHeight="1" x14ac:dyDescent="0.3">
      <c r="A161" s="18" t="s">
        <v>456</v>
      </c>
      <c r="B161" s="18" t="s">
        <v>547</v>
      </c>
      <c r="C161" s="18" t="s">
        <v>598</v>
      </c>
      <c r="D161" s="18" t="s">
        <v>13</v>
      </c>
      <c r="E161" s="18" t="s">
        <v>124</v>
      </c>
      <c r="F161" s="18" t="s">
        <v>69</v>
      </c>
      <c r="G161" s="34">
        <v>506</v>
      </c>
      <c r="H161" s="18" t="s">
        <v>379</v>
      </c>
    </row>
    <row r="162" spans="1:8" ht="75" customHeight="1" x14ac:dyDescent="0.3">
      <c r="A162" s="2" t="s">
        <v>499</v>
      </c>
      <c r="B162" s="18" t="s">
        <v>28</v>
      </c>
      <c r="C162" s="18" t="s">
        <v>599</v>
      </c>
      <c r="D162" s="18" t="s">
        <v>13</v>
      </c>
      <c r="E162" s="18" t="s">
        <v>124</v>
      </c>
      <c r="F162" s="18" t="s">
        <v>69</v>
      </c>
      <c r="G162" s="34">
        <v>2500</v>
      </c>
      <c r="H162" s="18" t="s">
        <v>380</v>
      </c>
    </row>
    <row r="163" spans="1:8" ht="75" customHeight="1" x14ac:dyDescent="0.3">
      <c r="A163" s="42" t="s">
        <v>417</v>
      </c>
      <c r="B163" s="25" t="s">
        <v>84</v>
      </c>
      <c r="C163" s="18" t="s">
        <v>600</v>
      </c>
      <c r="D163" s="18" t="s">
        <v>13</v>
      </c>
      <c r="E163" s="18" t="s">
        <v>124</v>
      </c>
      <c r="F163" s="18" t="s">
        <v>69</v>
      </c>
      <c r="G163" s="34">
        <f>2000+500</f>
        <v>2500</v>
      </c>
      <c r="H163" s="18" t="s">
        <v>409</v>
      </c>
    </row>
    <row r="164" spans="1:8" ht="75" customHeight="1" x14ac:dyDescent="0.3">
      <c r="A164" s="18" t="s">
        <v>459</v>
      </c>
      <c r="B164" s="18" t="s">
        <v>546</v>
      </c>
      <c r="C164" s="18" t="s">
        <v>601</v>
      </c>
      <c r="D164" s="18" t="s">
        <v>13</v>
      </c>
      <c r="E164" s="18" t="s">
        <v>124</v>
      </c>
      <c r="F164" s="18" t="s">
        <v>69</v>
      </c>
      <c r="G164" s="34">
        <f>350+350</f>
        <v>700</v>
      </c>
      <c r="H164" s="18" t="s">
        <v>408</v>
      </c>
    </row>
    <row r="165" spans="1:8" ht="75" customHeight="1" x14ac:dyDescent="0.3">
      <c r="A165" s="25" t="s">
        <v>451</v>
      </c>
      <c r="B165" s="25" t="s">
        <v>450</v>
      </c>
      <c r="C165" s="18" t="s">
        <v>602</v>
      </c>
      <c r="D165" s="18" t="s">
        <v>13</v>
      </c>
      <c r="E165" s="18" t="s">
        <v>124</v>
      </c>
      <c r="F165" s="18" t="s">
        <v>69</v>
      </c>
      <c r="G165" s="34">
        <v>499.99</v>
      </c>
      <c r="H165" s="18" t="s">
        <v>381</v>
      </c>
    </row>
    <row r="166" spans="1:8" ht="75" customHeight="1" x14ac:dyDescent="0.3">
      <c r="A166" s="18" t="s">
        <v>452</v>
      </c>
      <c r="B166" s="18" t="s">
        <v>532</v>
      </c>
      <c r="C166" s="18" t="s">
        <v>603</v>
      </c>
      <c r="D166" s="18" t="s">
        <v>13</v>
      </c>
      <c r="E166" s="18" t="s">
        <v>124</v>
      </c>
      <c r="F166" s="18" t="s">
        <v>69</v>
      </c>
      <c r="G166" s="34">
        <v>786.48</v>
      </c>
      <c r="H166" s="18" t="s">
        <v>382</v>
      </c>
    </row>
    <row r="167" spans="1:8" ht="75" x14ac:dyDescent="0.3">
      <c r="A167" s="18" t="s">
        <v>436</v>
      </c>
      <c r="B167" s="18" t="s">
        <v>525</v>
      </c>
      <c r="C167" s="18" t="s">
        <v>604</v>
      </c>
      <c r="D167" s="18" t="s">
        <v>13</v>
      </c>
      <c r="E167" s="18" t="s">
        <v>124</v>
      </c>
      <c r="F167" s="18" t="s">
        <v>69</v>
      </c>
      <c r="G167" s="34">
        <v>750</v>
      </c>
      <c r="H167" s="18" t="s">
        <v>383</v>
      </c>
    </row>
    <row r="168" spans="1:8" ht="75" customHeight="1" x14ac:dyDescent="0.3">
      <c r="A168" s="47" t="s">
        <v>430</v>
      </c>
      <c r="B168" s="51" t="s">
        <v>431</v>
      </c>
      <c r="C168" s="18" t="s">
        <v>605</v>
      </c>
      <c r="D168" s="18" t="s">
        <v>13</v>
      </c>
      <c r="E168" s="18" t="s">
        <v>124</v>
      </c>
      <c r="F168" s="18" t="s">
        <v>69</v>
      </c>
      <c r="G168" s="34">
        <f>500+245</f>
        <v>745</v>
      </c>
      <c r="H168" s="18" t="s">
        <v>407</v>
      </c>
    </row>
    <row r="169" spans="1:8" ht="75" customHeight="1" x14ac:dyDescent="0.3">
      <c r="A169" s="42" t="s">
        <v>255</v>
      </c>
      <c r="B169" s="25" t="s">
        <v>419</v>
      </c>
      <c r="C169" s="18" t="s">
        <v>606</v>
      </c>
      <c r="D169" s="18" t="s">
        <v>13</v>
      </c>
      <c r="E169" s="18" t="s">
        <v>124</v>
      </c>
      <c r="F169" s="18" t="s">
        <v>69</v>
      </c>
      <c r="G169" s="34">
        <v>1000</v>
      </c>
      <c r="H169" s="18" t="s">
        <v>384</v>
      </c>
    </row>
    <row r="170" spans="1:8" ht="75" customHeight="1" x14ac:dyDescent="0.3">
      <c r="A170" s="42" t="s">
        <v>255</v>
      </c>
      <c r="B170" s="25" t="s">
        <v>419</v>
      </c>
      <c r="C170" s="18" t="s">
        <v>607</v>
      </c>
      <c r="D170" s="18" t="s">
        <v>13</v>
      </c>
      <c r="E170" s="18" t="s">
        <v>124</v>
      </c>
      <c r="F170" s="18" t="s">
        <v>69</v>
      </c>
      <c r="G170" s="34">
        <v>1275</v>
      </c>
      <c r="H170" s="18" t="s">
        <v>385</v>
      </c>
    </row>
    <row r="171" spans="1:8" ht="90" x14ac:dyDescent="0.3">
      <c r="A171" s="47" t="s">
        <v>420</v>
      </c>
      <c r="B171" s="25" t="s">
        <v>421</v>
      </c>
      <c r="C171" s="18" t="s">
        <v>608</v>
      </c>
      <c r="D171" s="18" t="s">
        <v>13</v>
      </c>
      <c r="E171" s="18" t="s">
        <v>124</v>
      </c>
      <c r="F171" s="18" t="s">
        <v>69</v>
      </c>
      <c r="G171" s="34">
        <v>2400</v>
      </c>
      <c r="H171" s="18" t="s">
        <v>386</v>
      </c>
    </row>
    <row r="172" spans="1:8" ht="75" customHeight="1" x14ac:dyDescent="0.3">
      <c r="A172" s="42" t="s">
        <v>422</v>
      </c>
      <c r="B172" s="25" t="s">
        <v>423</v>
      </c>
      <c r="C172" s="18" t="s">
        <v>609</v>
      </c>
      <c r="D172" s="18" t="s">
        <v>13</v>
      </c>
      <c r="E172" s="18" t="s">
        <v>124</v>
      </c>
      <c r="F172" s="18" t="s">
        <v>69</v>
      </c>
      <c r="G172" s="34">
        <v>363.53</v>
      </c>
      <c r="H172" s="18" t="s">
        <v>387</v>
      </c>
    </row>
  </sheetData>
  <mergeCells count="12">
    <mergeCell ref="A63:H63"/>
    <mergeCell ref="A1:B1"/>
    <mergeCell ref="A2:B2"/>
    <mergeCell ref="A28:H28"/>
    <mergeCell ref="A46:H46"/>
    <mergeCell ref="A5:H5"/>
    <mergeCell ref="G1:H1"/>
    <mergeCell ref="A48:H48"/>
    <mergeCell ref="A52:H52"/>
    <mergeCell ref="A56:H56"/>
    <mergeCell ref="A58:H58"/>
    <mergeCell ref="A10:H10"/>
  </mergeCells>
  <dataValidations count="1">
    <dataValidation type="list" allowBlank="1" showInputMessage="1" showErrorMessage="1" sqref="D55" xr:uid="{00000000-0002-0000-0100-000000000000}">
      <formula1>$D$2:$D$52</formula1>
    </dataValidation>
  </dataValidations>
  <hyperlinks>
    <hyperlink ref="A28:H28" r:id="rId1" display="Folkestone Community Works (EU ESIF funded)" xr:uid="{00000000-0004-0000-0100-000000000000}"/>
  </hyperlinks>
  <pageMargins left="0.70866141732283472" right="0.70866141732283472" top="0.74803149606299213" bottom="0.74803149606299213" header="0.31496062992125984" footer="0.31496062992125984"/>
  <pageSetup paperSize="9" scale="52" fitToHeight="0" orientation="landscape" r:id="rId2"/>
  <rowBreaks count="3" manualBreakCount="3">
    <brk id="45" max="7" man="1"/>
    <brk id="57" max="16383" man="1"/>
    <brk id="6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Appendix 1 Partnership Register</vt:lpstr>
      <vt:lpstr>Appendix 2 Grants Register</vt:lpstr>
      <vt:lpstr>'Appendix 1 Partnership Register'!Print_Titles</vt:lpstr>
      <vt:lpstr>'Appendix 2 Grants Register'!Print_Titles</vt:lpstr>
    </vt:vector>
  </TitlesOfParts>
  <Company>SDC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SDC</dc:creator>
  <cp:lastModifiedBy>Richards, Mhairi</cp:lastModifiedBy>
  <cp:lastPrinted>2022-07-04T14:18:37Z</cp:lastPrinted>
  <dcterms:created xsi:type="dcterms:W3CDTF">2015-08-11T12:59:44Z</dcterms:created>
  <dcterms:modified xsi:type="dcterms:W3CDTF">2022-07-04T14:18:42Z</dcterms:modified>
</cp:coreProperties>
</file>